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Планово-экономический отдел\Для всех\Электроэнергия\Электроэнергия на 2026 год\Инвестиц. программа\ДОРАБОТКА ИП 2\J0526_1136501003066_65\1. Финансовый план\"/>
    </mc:Choice>
  </mc:AlternateContent>
  <xr:revisionPtr revIDLastSave="0" documentId="13_ncr:1_{A77D3015-DDC8-43C9-AC85-BED2DD6C8EAA}" xr6:coauthVersionLast="47" xr6:coauthVersionMax="47" xr10:uidLastSave="{00000000-0000-0000-0000-000000000000}"/>
  <bookViews>
    <workbookView xWindow="-120" yWindow="-120" windowWidth="38640" windowHeight="15840" firstSheet="1" activeTab="1" xr2:uid="{00000000-000D-0000-FFFF-FFFF00000000}"/>
  </bookViews>
  <sheets>
    <sheet name="Передвижная энергетика 1" sheetId="6" state="hidden" r:id="rId1"/>
    <sheet name="111" sheetId="1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56" i="17" l="1"/>
  <c r="J256" i="17"/>
  <c r="J166" i="17"/>
  <c r="J161" i="17"/>
  <c r="J160" i="17" s="1"/>
  <c r="J380" i="17" l="1"/>
  <c r="F166" i="17"/>
  <c r="E173" i="17"/>
  <c r="D248" i="17"/>
  <c r="E248" i="17"/>
  <c r="D166" i="17"/>
  <c r="H166" i="17"/>
  <c r="D121" i="17"/>
  <c r="H87" i="17"/>
  <c r="H121" i="17"/>
  <c r="H130" i="17"/>
  <c r="H18" i="17" l="1"/>
  <c r="D407" i="17" l="1"/>
  <c r="H64" i="17" l="1"/>
  <c r="H217" i="17" l="1"/>
  <c r="D18" i="17" l="1"/>
  <c r="N374" i="17" l="1"/>
  <c r="P374" i="17" l="1"/>
  <c r="N249" i="17"/>
  <c r="N75" i="17"/>
  <c r="N206" i="17"/>
  <c r="N204" i="17"/>
  <c r="N356" i="17"/>
  <c r="N352" i="17"/>
  <c r="N351" i="17"/>
  <c r="N347" i="17"/>
  <c r="N250" i="17" l="1"/>
  <c r="P352" i="17"/>
  <c r="P356" i="17"/>
  <c r="N383" i="17"/>
  <c r="N382" i="17"/>
  <c r="N380" i="17"/>
  <c r="L160" i="17"/>
  <c r="N71" i="17"/>
  <c r="N69" i="17"/>
  <c r="N65" i="17"/>
  <c r="N64" i="17" l="1"/>
  <c r="N70" i="17"/>
  <c r="N202" i="17" s="1"/>
  <c r="N381" i="17"/>
  <c r="J205" i="17"/>
  <c r="J201" i="17"/>
  <c r="J200" i="17"/>
  <c r="J195" i="17"/>
  <c r="J80" i="17"/>
  <c r="J76" i="17"/>
  <c r="J74" i="17"/>
  <c r="J63" i="17"/>
  <c r="J62" i="17"/>
  <c r="J56" i="17"/>
  <c r="J55" i="17"/>
  <c r="J52" i="17"/>
  <c r="L52" i="17" l="1"/>
  <c r="L51" i="17" s="1"/>
  <c r="L80" i="17"/>
  <c r="N80" i="17" s="1"/>
  <c r="L76" i="17"/>
  <c r="N76" i="17" s="1"/>
  <c r="L55" i="17"/>
  <c r="N55" i="17" s="1"/>
  <c r="L56" i="17"/>
  <c r="N56" i="17" s="1"/>
  <c r="L195" i="17"/>
  <c r="N195" i="17" s="1"/>
  <c r="N193" i="17" s="1"/>
  <c r="L62" i="17"/>
  <c r="N62" i="17" s="1"/>
  <c r="N57" i="17" s="1"/>
  <c r="L200" i="17"/>
  <c r="N200" i="17" s="1"/>
  <c r="L63" i="17"/>
  <c r="N63" i="17" s="1"/>
  <c r="L201" i="17"/>
  <c r="N201" i="17" s="1"/>
  <c r="L74" i="17"/>
  <c r="N74" i="17" s="1"/>
  <c r="L205" i="17"/>
  <c r="N205" i="17" s="1"/>
  <c r="N52" i="17"/>
  <c r="N51" i="17" s="1"/>
  <c r="N50" i="17" s="1"/>
  <c r="P355" i="17"/>
  <c r="P354" i="17"/>
  <c r="P353" i="17"/>
  <c r="N48" i="17" l="1"/>
  <c r="N73" i="17"/>
  <c r="N208" i="17"/>
  <c r="N191" i="17" s="1"/>
  <c r="P463" i="17"/>
  <c r="P462" i="17"/>
  <c r="P461" i="17"/>
  <c r="P460" i="17"/>
  <c r="P458" i="17"/>
  <c r="P457" i="17"/>
  <c r="P456" i="17"/>
  <c r="P455" i="17"/>
  <c r="P454" i="17"/>
  <c r="P453" i="17"/>
  <c r="P451" i="17"/>
  <c r="P450" i="17"/>
  <c r="P449" i="17"/>
  <c r="P448" i="17"/>
  <c r="P447" i="17"/>
  <c r="P446" i="17"/>
  <c r="P445" i="17"/>
  <c r="P444" i="17"/>
  <c r="P443" i="17"/>
  <c r="P442" i="17"/>
  <c r="P441" i="17"/>
  <c r="P440" i="17"/>
  <c r="P438" i="17"/>
  <c r="P437" i="17"/>
  <c r="P436" i="17"/>
  <c r="P434" i="17"/>
  <c r="P433" i="17"/>
  <c r="P432" i="17"/>
  <c r="P431" i="17"/>
  <c r="P430" i="17"/>
  <c r="P429" i="17"/>
  <c r="P428" i="17"/>
  <c r="P427" i="17"/>
  <c r="P426" i="17"/>
  <c r="P425" i="17"/>
  <c r="P424" i="17"/>
  <c r="P423" i="17"/>
  <c r="P422" i="17"/>
  <c r="P421" i="17"/>
  <c r="P420" i="17"/>
  <c r="P419" i="17"/>
  <c r="P418" i="17"/>
  <c r="P417" i="17"/>
  <c r="P416" i="17"/>
  <c r="P415" i="17"/>
  <c r="P414" i="17"/>
  <c r="P412" i="17"/>
  <c r="P411" i="17"/>
  <c r="P410" i="17"/>
  <c r="P409" i="17"/>
  <c r="P408" i="17"/>
  <c r="P405" i="17"/>
  <c r="P404" i="17"/>
  <c r="P403" i="17"/>
  <c r="P402" i="17"/>
  <c r="P401" i="17"/>
  <c r="P400" i="17"/>
  <c r="P399" i="17"/>
  <c r="P398" i="17"/>
  <c r="P397" i="17"/>
  <c r="P396" i="17"/>
  <c r="P395" i="17"/>
  <c r="P394" i="17"/>
  <c r="P393" i="17"/>
  <c r="P392" i="17"/>
  <c r="P391" i="17"/>
  <c r="P390" i="17"/>
  <c r="P388" i="17"/>
  <c r="P387" i="17"/>
  <c r="P386" i="17"/>
  <c r="P385" i="17"/>
  <c r="P384" i="17"/>
  <c r="P373" i="17"/>
  <c r="P372" i="17"/>
  <c r="P371" i="17"/>
  <c r="P370" i="17"/>
  <c r="P369" i="17"/>
  <c r="P368" i="17"/>
  <c r="P367" i="17"/>
  <c r="P366" i="17"/>
  <c r="P365" i="17"/>
  <c r="P364" i="17"/>
  <c r="P362" i="17"/>
  <c r="P361" i="17"/>
  <c r="P360" i="17"/>
  <c r="P359" i="17"/>
  <c r="P350" i="17"/>
  <c r="P349" i="17"/>
  <c r="P348" i="17"/>
  <c r="P260" i="17"/>
  <c r="P258" i="17"/>
  <c r="P257" i="17"/>
  <c r="P255" i="17"/>
  <c r="P254" i="17"/>
  <c r="P253" i="17"/>
  <c r="P251" i="17"/>
  <c r="P247" i="17"/>
  <c r="P246" i="17"/>
  <c r="P245" i="17"/>
  <c r="P244" i="17"/>
  <c r="P243" i="17"/>
  <c r="P242" i="17"/>
  <c r="P241" i="17"/>
  <c r="P240" i="17"/>
  <c r="P239" i="17"/>
  <c r="P238" i="17"/>
  <c r="P237" i="17"/>
  <c r="P236" i="17"/>
  <c r="P235" i="17"/>
  <c r="P234" i="17"/>
  <c r="P233" i="17"/>
  <c r="P232" i="17"/>
  <c r="P231" i="17"/>
  <c r="P230" i="17"/>
  <c r="P229" i="17"/>
  <c r="P228" i="17"/>
  <c r="P227" i="17"/>
  <c r="P225" i="17"/>
  <c r="P224" i="17"/>
  <c r="P223" i="17"/>
  <c r="P222" i="17"/>
  <c r="P220" i="17"/>
  <c r="P219" i="17"/>
  <c r="P215" i="17"/>
  <c r="P214" i="17"/>
  <c r="P213" i="17"/>
  <c r="P212" i="17"/>
  <c r="P211" i="17"/>
  <c r="P210" i="17"/>
  <c r="P209" i="17"/>
  <c r="P207" i="17"/>
  <c r="P199" i="17"/>
  <c r="P198" i="17"/>
  <c r="P197" i="17"/>
  <c r="P196" i="17"/>
  <c r="P194" i="17"/>
  <c r="P192" i="17"/>
  <c r="P190" i="17"/>
  <c r="P189" i="17"/>
  <c r="P188" i="17"/>
  <c r="P187" i="17"/>
  <c r="P186" i="17"/>
  <c r="P185" i="17"/>
  <c r="P184" i="17"/>
  <c r="P183" i="17"/>
  <c r="P182" i="17"/>
  <c r="P181" i="17"/>
  <c r="P180" i="17"/>
  <c r="P178" i="17"/>
  <c r="P177" i="17"/>
  <c r="P176" i="17"/>
  <c r="P175" i="17"/>
  <c r="P174" i="17"/>
  <c r="P171" i="17"/>
  <c r="P170" i="17"/>
  <c r="P169" i="17"/>
  <c r="P168" i="17"/>
  <c r="P167" i="17"/>
  <c r="P164" i="17"/>
  <c r="P163" i="17"/>
  <c r="P162" i="17"/>
  <c r="P159" i="17"/>
  <c r="P158" i="17"/>
  <c r="P157" i="17"/>
  <c r="P156" i="17"/>
  <c r="P155" i="17"/>
  <c r="P154" i="17"/>
  <c r="P153" i="17"/>
  <c r="P152" i="17"/>
  <c r="P150" i="17"/>
  <c r="P149" i="17"/>
  <c r="P148" i="17"/>
  <c r="P147" i="17"/>
  <c r="P146" i="17"/>
  <c r="P144" i="17"/>
  <c r="P143" i="17"/>
  <c r="P142" i="17"/>
  <c r="P141" i="17"/>
  <c r="P140" i="17"/>
  <c r="P139" i="17"/>
  <c r="P138" i="17"/>
  <c r="P137" i="17"/>
  <c r="P135" i="17"/>
  <c r="P134" i="17"/>
  <c r="P133" i="17"/>
  <c r="P132" i="17"/>
  <c r="P131" i="17"/>
  <c r="P129" i="17"/>
  <c r="P128" i="17"/>
  <c r="P127" i="17"/>
  <c r="P126" i="17"/>
  <c r="P125" i="17"/>
  <c r="P124" i="17"/>
  <c r="P123" i="17"/>
  <c r="P122" i="17"/>
  <c r="P120" i="17"/>
  <c r="P119" i="17"/>
  <c r="P118" i="17"/>
  <c r="P117" i="17"/>
  <c r="P116" i="17"/>
  <c r="P114" i="17"/>
  <c r="P113" i="17"/>
  <c r="P112" i="17"/>
  <c r="P111" i="17"/>
  <c r="P110" i="17"/>
  <c r="P109" i="17"/>
  <c r="P108" i="17"/>
  <c r="P107" i="17"/>
  <c r="P106" i="17"/>
  <c r="P104" i="17"/>
  <c r="P103" i="17"/>
  <c r="P102" i="17"/>
  <c r="P101" i="17"/>
  <c r="P100" i="17"/>
  <c r="P99" i="17"/>
  <c r="P98" i="17"/>
  <c r="P97" i="17"/>
  <c r="P95" i="17"/>
  <c r="P94" i="17"/>
  <c r="P93" i="17"/>
  <c r="P92" i="17"/>
  <c r="P91" i="17"/>
  <c r="P90" i="17"/>
  <c r="P89" i="17"/>
  <c r="P88" i="17"/>
  <c r="P86" i="17"/>
  <c r="P85" i="17"/>
  <c r="P84" i="17"/>
  <c r="P83" i="17"/>
  <c r="P82" i="17"/>
  <c r="P79" i="17"/>
  <c r="P78" i="17"/>
  <c r="P72" i="17"/>
  <c r="P68" i="17"/>
  <c r="P67" i="17"/>
  <c r="P66" i="17"/>
  <c r="P61" i="17"/>
  <c r="P60" i="17"/>
  <c r="P59" i="17"/>
  <c r="P58" i="17"/>
  <c r="P54" i="17"/>
  <c r="P53" i="17"/>
  <c r="P439" i="17"/>
  <c r="P413" i="17"/>
  <c r="P351" i="17"/>
  <c r="P347" i="17"/>
  <c r="P221" i="17"/>
  <c r="P218" i="17"/>
  <c r="P206" i="17"/>
  <c r="P205" i="17"/>
  <c r="P204" i="17"/>
  <c r="P201" i="17"/>
  <c r="P200" i="17"/>
  <c r="P195" i="17"/>
  <c r="P80" i="17"/>
  <c r="P34" i="17"/>
  <c r="P35" i="17"/>
  <c r="P36" i="17"/>
  <c r="P37" i="17"/>
  <c r="P38" i="17"/>
  <c r="P40" i="17"/>
  <c r="P41" i="17"/>
  <c r="P42" i="17"/>
  <c r="P43" i="17"/>
  <c r="P44" i="17"/>
  <c r="P45" i="17"/>
  <c r="P46" i="17"/>
  <c r="P47" i="17"/>
  <c r="P49" i="17"/>
  <c r="P52" i="17"/>
  <c r="P55" i="17"/>
  <c r="P56" i="17"/>
  <c r="P62" i="17"/>
  <c r="P63" i="17"/>
  <c r="P65" i="17"/>
  <c r="P69" i="17"/>
  <c r="P71" i="17"/>
  <c r="P74" i="17"/>
  <c r="P75" i="17"/>
  <c r="P76" i="17"/>
  <c r="P19" i="17"/>
  <c r="P20" i="17"/>
  <c r="P21" i="17"/>
  <c r="P22" i="17"/>
  <c r="P23" i="17"/>
  <c r="P25" i="17"/>
  <c r="P26" i="17"/>
  <c r="P27" i="17"/>
  <c r="P28" i="17"/>
  <c r="P29" i="17"/>
  <c r="P30" i="17"/>
  <c r="P31" i="17"/>
  <c r="P32" i="17"/>
  <c r="L18" i="17"/>
  <c r="J18" i="17"/>
  <c r="F18" i="17"/>
  <c r="N39" i="17" l="1"/>
  <c r="N33" i="17" s="1"/>
  <c r="N24" i="17" s="1"/>
  <c r="N18" i="17" s="1"/>
  <c r="P18" i="17" s="1"/>
  <c r="H179" i="17"/>
  <c r="N166" i="17"/>
  <c r="L252" i="17"/>
  <c r="K252" i="17"/>
  <c r="J252" i="17"/>
  <c r="F252" i="17"/>
  <c r="E252" i="17"/>
  <c r="D252" i="17"/>
  <c r="P24" i="17" l="1"/>
  <c r="N357" i="17"/>
  <c r="N179" i="17"/>
  <c r="N173" i="17" s="1"/>
  <c r="N248" i="17" s="1"/>
  <c r="D383" i="17"/>
  <c r="E383" i="17"/>
  <c r="F383" i="17"/>
  <c r="F382" i="17" l="1"/>
  <c r="E382" i="17"/>
  <c r="N256" i="17"/>
  <c r="D382" i="17"/>
  <c r="Q463" i="17"/>
  <c r="Q462" i="17"/>
  <c r="Q461" i="17"/>
  <c r="Q460" i="17"/>
  <c r="Q458" i="17"/>
  <c r="Q457" i="17"/>
  <c r="Q456" i="17"/>
  <c r="Q455" i="17"/>
  <c r="Q454" i="17"/>
  <c r="Q453" i="17"/>
  <c r="Q451" i="17"/>
  <c r="Q450" i="17"/>
  <c r="Q449" i="17"/>
  <c r="Q448" i="17"/>
  <c r="Q447" i="17"/>
  <c r="Q446" i="17"/>
  <c r="Q445" i="17"/>
  <c r="Q444" i="17"/>
  <c r="Q443" i="17"/>
  <c r="Q442" i="17"/>
  <c r="Q441" i="17"/>
  <c r="Q440" i="17"/>
  <c r="Q439" i="17"/>
  <c r="Q438" i="17"/>
  <c r="Q437" i="17"/>
  <c r="Q436" i="17"/>
  <c r="Q435" i="17"/>
  <c r="L435" i="17"/>
  <c r="J435" i="17"/>
  <c r="H435" i="17"/>
  <c r="H381" i="17" s="1"/>
  <c r="Q434" i="17"/>
  <c r="Q433" i="17"/>
  <c r="Q432" i="17"/>
  <c r="Q431" i="17"/>
  <c r="Q430" i="17"/>
  <c r="Q429" i="17"/>
  <c r="Q428" i="17"/>
  <c r="Q427" i="17"/>
  <c r="Q426" i="17"/>
  <c r="Q425" i="17"/>
  <c r="Q424" i="17"/>
  <c r="Q423" i="17"/>
  <c r="Q422" i="17"/>
  <c r="Q421" i="17"/>
  <c r="Q420" i="17"/>
  <c r="Q419" i="17"/>
  <c r="Q418" i="17"/>
  <c r="Q417" i="17"/>
  <c r="Q416" i="17"/>
  <c r="Q415" i="17"/>
  <c r="Q414" i="17"/>
  <c r="Q413" i="17"/>
  <c r="J407" i="17"/>
  <c r="Q412" i="17"/>
  <c r="Q411" i="17"/>
  <c r="Q410" i="17"/>
  <c r="Q409" i="17"/>
  <c r="Q408" i="17"/>
  <c r="Q407" i="17"/>
  <c r="L407" i="17"/>
  <c r="F407" i="17"/>
  <c r="E407" i="17"/>
  <c r="Q406" i="17"/>
  <c r="Q405" i="17"/>
  <c r="Q404" i="17"/>
  <c r="Q403" i="17"/>
  <c r="Q402" i="17"/>
  <c r="Q401" i="17"/>
  <c r="Q400" i="17"/>
  <c r="Q399" i="17"/>
  <c r="Q398" i="17"/>
  <c r="Q397" i="17"/>
  <c r="Q396" i="17"/>
  <c r="Q395" i="17"/>
  <c r="Q394" i="17"/>
  <c r="Q393" i="17"/>
  <c r="Q392" i="17"/>
  <c r="Q391" i="17"/>
  <c r="Q390" i="17"/>
  <c r="Q389" i="17"/>
  <c r="L389" i="17"/>
  <c r="Q388" i="17"/>
  <c r="Q387" i="17"/>
  <c r="Q386" i="17"/>
  <c r="Q385" i="17"/>
  <c r="Q384" i="17"/>
  <c r="Q383" i="17"/>
  <c r="Q382" i="17"/>
  <c r="Q381" i="17"/>
  <c r="Q380" i="17"/>
  <c r="Q374" i="17"/>
  <c r="Q373" i="17"/>
  <c r="Q372" i="17"/>
  <c r="Q371" i="17"/>
  <c r="Q370" i="17"/>
  <c r="Q369" i="17"/>
  <c r="Q368" i="17"/>
  <c r="Q367" i="17"/>
  <c r="Q366" i="17"/>
  <c r="Q365" i="17"/>
  <c r="Q364" i="17"/>
  <c r="Q362" i="17"/>
  <c r="Q361" i="17"/>
  <c r="Q360" i="17"/>
  <c r="Q359" i="17"/>
  <c r="Q357" i="17"/>
  <c r="Q356" i="17"/>
  <c r="Q355" i="17"/>
  <c r="Q354" i="17"/>
  <c r="Q353" i="17"/>
  <c r="Q352" i="17"/>
  <c r="Q351" i="17"/>
  <c r="Q350" i="17"/>
  <c r="Q349" i="17"/>
  <c r="Q348" i="17"/>
  <c r="Q347" i="17"/>
  <c r="Q345" i="17"/>
  <c r="P345" i="17"/>
  <c r="Q344" i="17"/>
  <c r="P344" i="17"/>
  <c r="Q343" i="17"/>
  <c r="P343" i="17"/>
  <c r="Q341" i="17"/>
  <c r="P341" i="17"/>
  <c r="Q340" i="17"/>
  <c r="P340" i="17"/>
  <c r="Q338" i="17"/>
  <c r="P338" i="17"/>
  <c r="Q337" i="17"/>
  <c r="P337" i="17"/>
  <c r="Q336" i="17"/>
  <c r="P336" i="17"/>
  <c r="Q334" i="17"/>
  <c r="P334" i="17"/>
  <c r="Q333" i="17"/>
  <c r="P333" i="17"/>
  <c r="Q331" i="17"/>
  <c r="P331" i="17"/>
  <c r="Q330" i="17"/>
  <c r="P330" i="17"/>
  <c r="Q329" i="17"/>
  <c r="P329" i="17"/>
  <c r="Q328" i="17"/>
  <c r="P328" i="17"/>
  <c r="Q327" i="17"/>
  <c r="P327" i="17"/>
  <c r="Q324" i="17"/>
  <c r="P324" i="17"/>
  <c r="Q323" i="17"/>
  <c r="P323" i="17"/>
  <c r="Q322" i="17"/>
  <c r="P322" i="17"/>
  <c r="Q321" i="17"/>
  <c r="P321" i="17"/>
  <c r="Q320" i="17"/>
  <c r="P320" i="17"/>
  <c r="Q319" i="17"/>
  <c r="P319" i="17"/>
  <c r="Q318" i="17"/>
  <c r="P318" i="17"/>
  <c r="Q317" i="17"/>
  <c r="P317" i="17"/>
  <c r="Q316" i="17"/>
  <c r="P316" i="17"/>
  <c r="Q315" i="17"/>
  <c r="P315" i="17"/>
  <c r="Q314" i="17"/>
  <c r="P314" i="17"/>
  <c r="Q313" i="17"/>
  <c r="P313" i="17"/>
  <c r="Q312" i="17"/>
  <c r="P312" i="17"/>
  <c r="Q311" i="17"/>
  <c r="P311" i="17"/>
  <c r="Q310" i="17"/>
  <c r="P310" i="17"/>
  <c r="Q309" i="17"/>
  <c r="P309" i="17"/>
  <c r="Q308" i="17"/>
  <c r="P308" i="17"/>
  <c r="Q307" i="17"/>
  <c r="P307" i="17"/>
  <c r="Q306" i="17"/>
  <c r="P306" i="17"/>
  <c r="Q305" i="17"/>
  <c r="P305" i="17"/>
  <c r="Q304" i="17"/>
  <c r="P304" i="17"/>
  <c r="Q303" i="17"/>
  <c r="P303" i="17"/>
  <c r="Q302" i="17"/>
  <c r="P302" i="17"/>
  <c r="Q301" i="17"/>
  <c r="P301" i="17"/>
  <c r="Q300" i="17"/>
  <c r="P300" i="17"/>
  <c r="Q299" i="17"/>
  <c r="P299" i="17"/>
  <c r="Q298" i="17"/>
  <c r="P298" i="17"/>
  <c r="Q297" i="17"/>
  <c r="P297" i="17"/>
  <c r="Q296" i="17"/>
  <c r="P296" i="17"/>
  <c r="Q295" i="17"/>
  <c r="P295" i="17"/>
  <c r="Q294" i="17"/>
  <c r="P294" i="17"/>
  <c r="Q293" i="17"/>
  <c r="P293" i="17"/>
  <c r="Q292" i="17"/>
  <c r="P292" i="17"/>
  <c r="Q291" i="17"/>
  <c r="P291" i="17"/>
  <c r="Q290" i="17"/>
  <c r="P290" i="17"/>
  <c r="Q289" i="17"/>
  <c r="P289" i="17"/>
  <c r="Q288" i="17"/>
  <c r="P288" i="17"/>
  <c r="Q287" i="17"/>
  <c r="P287" i="17"/>
  <c r="Q286" i="17"/>
  <c r="P286" i="17"/>
  <c r="Q285" i="17"/>
  <c r="P285" i="17"/>
  <c r="Q284" i="17"/>
  <c r="P284" i="17"/>
  <c r="Q283" i="17"/>
  <c r="P283" i="17"/>
  <c r="Q282" i="17"/>
  <c r="P282" i="17"/>
  <c r="Q281" i="17"/>
  <c r="P281" i="17"/>
  <c r="Q280" i="17"/>
  <c r="P280" i="17"/>
  <c r="Q279" i="17"/>
  <c r="P279" i="17"/>
  <c r="Q278" i="17"/>
  <c r="P278" i="17"/>
  <c r="Q277" i="17"/>
  <c r="P277" i="17"/>
  <c r="Q276" i="17"/>
  <c r="P276" i="17"/>
  <c r="Q275" i="17"/>
  <c r="P275" i="17"/>
  <c r="Q274" i="17"/>
  <c r="P274" i="17"/>
  <c r="Q273" i="17"/>
  <c r="P273" i="17"/>
  <c r="Q272" i="17"/>
  <c r="P272" i="17"/>
  <c r="Q271" i="17"/>
  <c r="P271" i="17"/>
  <c r="Q270" i="17"/>
  <c r="P270" i="17"/>
  <c r="Q269" i="17"/>
  <c r="P269" i="17"/>
  <c r="Q268" i="17"/>
  <c r="P268" i="17"/>
  <c r="Q267" i="17"/>
  <c r="P267" i="17"/>
  <c r="Q266" i="17"/>
  <c r="P266" i="17"/>
  <c r="Q265" i="17"/>
  <c r="P265" i="17"/>
  <c r="Q264" i="17"/>
  <c r="P264" i="17"/>
  <c r="Q263" i="17"/>
  <c r="P263" i="17"/>
  <c r="Q262" i="17"/>
  <c r="P262" i="17"/>
  <c r="Q261" i="17"/>
  <c r="P261" i="17"/>
  <c r="Q260" i="17"/>
  <c r="Q258" i="17"/>
  <c r="Q257" i="17"/>
  <c r="Q256" i="17"/>
  <c r="Q255" i="17"/>
  <c r="Q254" i="17"/>
  <c r="Q253" i="17"/>
  <c r="Q252" i="17"/>
  <c r="H252" i="17"/>
  <c r="Q251" i="17"/>
  <c r="Q250" i="17"/>
  <c r="Q249" i="17"/>
  <c r="Q248" i="17"/>
  <c r="Q247" i="17"/>
  <c r="Q246" i="17"/>
  <c r="Q245" i="17"/>
  <c r="Q244" i="17"/>
  <c r="Q243" i="17"/>
  <c r="Q242" i="17"/>
  <c r="Q241" i="17"/>
  <c r="Q240" i="17"/>
  <c r="Q239" i="17"/>
  <c r="Q238" i="17"/>
  <c r="Q237" i="17"/>
  <c r="Q236" i="17"/>
  <c r="Q235" i="17"/>
  <c r="Q234" i="17"/>
  <c r="Q233" i="17"/>
  <c r="Q232" i="17"/>
  <c r="Q231" i="17"/>
  <c r="Q230" i="17"/>
  <c r="Q229" i="17"/>
  <c r="Q228" i="17"/>
  <c r="Q227" i="17"/>
  <c r="Q225" i="17"/>
  <c r="Q224" i="17"/>
  <c r="Q223" i="17"/>
  <c r="Q222" i="17"/>
  <c r="Q221" i="17"/>
  <c r="Q220" i="17"/>
  <c r="Q219" i="17"/>
  <c r="Q218" i="17"/>
  <c r="J217" i="17"/>
  <c r="Q217" i="17"/>
  <c r="F217" i="17"/>
  <c r="E217" i="17"/>
  <c r="D217" i="17"/>
  <c r="Q216" i="17"/>
  <c r="L216" i="17"/>
  <c r="Q215" i="17"/>
  <c r="Q214" i="17"/>
  <c r="Q213" i="17"/>
  <c r="Q212" i="17"/>
  <c r="Q211" i="17"/>
  <c r="Q210" i="17"/>
  <c r="Q209" i="17"/>
  <c r="Q208" i="17"/>
  <c r="Q207" i="17"/>
  <c r="Q206" i="17"/>
  <c r="Q205" i="17"/>
  <c r="Q204" i="17"/>
  <c r="Q203" i="17"/>
  <c r="Q202" i="17"/>
  <c r="Q201" i="17"/>
  <c r="Q200" i="17"/>
  <c r="Q199" i="17"/>
  <c r="Q198" i="17"/>
  <c r="Q197" i="17"/>
  <c r="Q196" i="17"/>
  <c r="Q195" i="17"/>
  <c r="L193" i="17"/>
  <c r="E193" i="17"/>
  <c r="D193" i="17"/>
  <c r="Q194" i="17"/>
  <c r="Q193" i="17"/>
  <c r="F193" i="17"/>
  <c r="Q192" i="17"/>
  <c r="Q191" i="17"/>
  <c r="Q190" i="17"/>
  <c r="Q189" i="17"/>
  <c r="Q188" i="17"/>
  <c r="Q187" i="17"/>
  <c r="Q186" i="17"/>
  <c r="Q185" i="17"/>
  <c r="Q184" i="17"/>
  <c r="Q183" i="17"/>
  <c r="Q182" i="17"/>
  <c r="Q181" i="17"/>
  <c r="Q180" i="17"/>
  <c r="Q179" i="17"/>
  <c r="Q178" i="17"/>
  <c r="Q177" i="17"/>
  <c r="Q176" i="17"/>
  <c r="Q175" i="17"/>
  <c r="Q174" i="17"/>
  <c r="Q173" i="17"/>
  <c r="F173" i="17"/>
  <c r="Q171" i="17"/>
  <c r="Q170" i="17"/>
  <c r="Q169" i="17"/>
  <c r="Q168" i="17"/>
  <c r="Q167" i="17"/>
  <c r="Q166" i="17"/>
  <c r="Q164" i="17"/>
  <c r="Q163" i="17"/>
  <c r="Q162" i="17"/>
  <c r="Q161" i="17"/>
  <c r="Q160" i="17"/>
  <c r="Q159" i="17"/>
  <c r="Q158" i="17"/>
  <c r="Q157" i="17"/>
  <c r="Q156" i="17"/>
  <c r="Q155" i="17"/>
  <c r="Q154" i="17"/>
  <c r="Q153" i="17"/>
  <c r="E153" i="17"/>
  <c r="Q152" i="17"/>
  <c r="Q151" i="17"/>
  <c r="Q150" i="17"/>
  <c r="Q149" i="17"/>
  <c r="Q148" i="17"/>
  <c r="Q147" i="17"/>
  <c r="Q146" i="17"/>
  <c r="Q145" i="17"/>
  <c r="Q144" i="17"/>
  <c r="Q143" i="17"/>
  <c r="Q142" i="17"/>
  <c r="Q141" i="17"/>
  <c r="Q140" i="17"/>
  <c r="Q139" i="17"/>
  <c r="Q138" i="17"/>
  <c r="Q137" i="17"/>
  <c r="Q136" i="17"/>
  <c r="Q135" i="17"/>
  <c r="Q134" i="17"/>
  <c r="Q133" i="17"/>
  <c r="Q132" i="17"/>
  <c r="Q131" i="17"/>
  <c r="Q130" i="17"/>
  <c r="F130" i="17"/>
  <c r="F203" i="17" s="1"/>
  <c r="E130" i="17"/>
  <c r="D130" i="17"/>
  <c r="Q129" i="17"/>
  <c r="Q128" i="17"/>
  <c r="Q127" i="17"/>
  <c r="Q126" i="17"/>
  <c r="Q125" i="17"/>
  <c r="Q124" i="17"/>
  <c r="Q123" i="17"/>
  <c r="Q122" i="17"/>
  <c r="Q121" i="17"/>
  <c r="Q120" i="17"/>
  <c r="Q119" i="17"/>
  <c r="Q118" i="17"/>
  <c r="Q117" i="17"/>
  <c r="Q116" i="17"/>
  <c r="Q115" i="17"/>
  <c r="Q114" i="17"/>
  <c r="Q113" i="17"/>
  <c r="Q112" i="17"/>
  <c r="Q111" i="17"/>
  <c r="Q110" i="17"/>
  <c r="Q109" i="17"/>
  <c r="Q108" i="17"/>
  <c r="Q107" i="17"/>
  <c r="Q106" i="17"/>
  <c r="Q105" i="17"/>
  <c r="L105" i="17"/>
  <c r="L96" i="17" s="1"/>
  <c r="J105" i="17"/>
  <c r="J96" i="17" s="1"/>
  <c r="H105" i="17"/>
  <c r="F105" i="17"/>
  <c r="F96" i="17" s="1"/>
  <c r="E105" i="17"/>
  <c r="E96" i="17" s="1"/>
  <c r="D105" i="17"/>
  <c r="Q104" i="17"/>
  <c r="Q103" i="17"/>
  <c r="Q102" i="17"/>
  <c r="Q101" i="17"/>
  <c r="Q100" i="17"/>
  <c r="Q99" i="17"/>
  <c r="Q98" i="17"/>
  <c r="Q97" i="17"/>
  <c r="Q96" i="17"/>
  <c r="Q95" i="17"/>
  <c r="Q94" i="17"/>
  <c r="Q93" i="17"/>
  <c r="Q92" i="17"/>
  <c r="Q91" i="17"/>
  <c r="Q90" i="17"/>
  <c r="Q89" i="17"/>
  <c r="Q88" i="17"/>
  <c r="Q87" i="17"/>
  <c r="Q86" i="17"/>
  <c r="Q85" i="17"/>
  <c r="Q84" i="17"/>
  <c r="Q83" i="17"/>
  <c r="Q82" i="17"/>
  <c r="Q81" i="17"/>
  <c r="Q80" i="17"/>
  <c r="Q79" i="17"/>
  <c r="Q78" i="17"/>
  <c r="Q76" i="17"/>
  <c r="Q75" i="17"/>
  <c r="Q74" i="17"/>
  <c r="E73" i="17"/>
  <c r="Q73" i="17"/>
  <c r="H73" i="17"/>
  <c r="F73" i="17"/>
  <c r="Q72" i="17"/>
  <c r="Q71" i="17"/>
  <c r="H70" i="17"/>
  <c r="F70" i="17"/>
  <c r="D70" i="17"/>
  <c r="Q70" i="17"/>
  <c r="E70" i="17"/>
  <c r="E202" i="17" s="1"/>
  <c r="Q69" i="17"/>
  <c r="D64" i="17"/>
  <c r="Q68" i="17"/>
  <c r="Q67" i="17"/>
  <c r="Q66" i="17"/>
  <c r="Q65" i="17"/>
  <c r="L64" i="17"/>
  <c r="Q64" i="17"/>
  <c r="F64" i="17"/>
  <c r="E64" i="17"/>
  <c r="Q63" i="17"/>
  <c r="Q62" i="17"/>
  <c r="L57" i="17"/>
  <c r="E57" i="17"/>
  <c r="D57" i="17"/>
  <c r="Q61" i="17"/>
  <c r="Q60" i="17"/>
  <c r="Q59" i="17"/>
  <c r="Q58" i="17"/>
  <c r="Q57" i="17"/>
  <c r="Q56" i="17"/>
  <c r="Q55" i="17"/>
  <c r="Q54" i="17"/>
  <c r="Q53" i="17"/>
  <c r="Q52" i="17"/>
  <c r="D51" i="17"/>
  <c r="E51" i="17"/>
  <c r="E50" i="17" s="1"/>
  <c r="E48" i="17" s="1"/>
  <c r="Q49" i="17"/>
  <c r="Q47" i="17"/>
  <c r="Q46" i="17"/>
  <c r="Q45" i="17"/>
  <c r="Q44" i="17"/>
  <c r="Q43" i="17"/>
  <c r="Q42" i="17"/>
  <c r="Q41" i="17"/>
  <c r="Q40" i="17"/>
  <c r="Q39" i="17"/>
  <c r="Q38" i="17"/>
  <c r="Q37" i="17"/>
  <c r="Q36" i="17"/>
  <c r="Q35" i="17"/>
  <c r="Q34" i="17"/>
  <c r="Q33" i="17"/>
  <c r="Q32" i="17"/>
  <c r="Q31" i="17"/>
  <c r="Q30" i="17"/>
  <c r="Q29" i="17"/>
  <c r="Q28" i="17"/>
  <c r="Q27" i="17"/>
  <c r="Q26" i="17"/>
  <c r="Q25" i="17"/>
  <c r="Q24" i="17"/>
  <c r="E357" i="17"/>
  <c r="Q23" i="17"/>
  <c r="Q22" i="17"/>
  <c r="Q21" i="17"/>
  <c r="Q20" i="17"/>
  <c r="Q19" i="17"/>
  <c r="J406" i="17" l="1"/>
  <c r="L383" i="17"/>
  <c r="E406" i="17"/>
  <c r="F439" i="17"/>
  <c r="F406" i="17"/>
  <c r="L406" i="17"/>
  <c r="J216" i="17"/>
  <c r="P217" i="17"/>
  <c r="E39" i="17"/>
  <c r="E33" i="17" s="1"/>
  <c r="D202" i="17"/>
  <c r="D406" i="17"/>
  <c r="D50" i="17"/>
  <c r="P252" i="17"/>
  <c r="D96" i="17"/>
  <c r="D123" i="17" s="1"/>
  <c r="D435" i="17"/>
  <c r="H96" i="17"/>
  <c r="P96" i="17" s="1"/>
  <c r="P105" i="17"/>
  <c r="P435" i="17"/>
  <c r="J249" i="17"/>
  <c r="E216" i="17"/>
  <c r="E249" i="17" s="1"/>
  <c r="E439" i="17"/>
  <c r="L249" i="17"/>
  <c r="L380" i="17"/>
  <c r="J193" i="17"/>
  <c r="D216" i="17"/>
  <c r="Q50" i="17"/>
  <c r="Q51" i="17"/>
  <c r="J64" i="17"/>
  <c r="H216" i="17"/>
  <c r="H57" i="17"/>
  <c r="D173" i="17"/>
  <c r="H51" i="17"/>
  <c r="H50" i="17" s="1"/>
  <c r="H48" i="17" s="1"/>
  <c r="J57" i="17"/>
  <c r="Q48" i="17"/>
  <c r="D73" i="17"/>
  <c r="J51" i="17"/>
  <c r="L50" i="17"/>
  <c r="Q18" i="17"/>
  <c r="F202" i="17"/>
  <c r="F216" i="17"/>
  <c r="J179" i="17"/>
  <c r="D357" i="17"/>
  <c r="E208" i="17"/>
  <c r="E191" i="17" s="1"/>
  <c r="F51" i="17"/>
  <c r="F57" i="17"/>
  <c r="E18" i="17"/>
  <c r="F357" i="17"/>
  <c r="H208" i="17"/>
  <c r="H357" i="17"/>
  <c r="J357" i="17"/>
  <c r="F208" i="17"/>
  <c r="D208" i="17"/>
  <c r="H193" i="17"/>
  <c r="H407" i="17"/>
  <c r="E435" i="17" l="1"/>
  <c r="E380" i="17"/>
  <c r="L382" i="17"/>
  <c r="F380" i="17"/>
  <c r="L250" i="17"/>
  <c r="J250" i="17"/>
  <c r="F435" i="17"/>
  <c r="D381" i="17"/>
  <c r="H380" i="17"/>
  <c r="P216" i="17"/>
  <c r="P64" i="17"/>
  <c r="P57" i="17"/>
  <c r="H39" i="17"/>
  <c r="H33" i="17" s="1"/>
  <c r="D48" i="17"/>
  <c r="D39" i="17" s="1"/>
  <c r="P193" i="17"/>
  <c r="H406" i="17"/>
  <c r="P407" i="17"/>
  <c r="J173" i="17"/>
  <c r="J50" i="17"/>
  <c r="P50" i="17" s="1"/>
  <c r="P51" i="17"/>
  <c r="E256" i="17"/>
  <c r="D249" i="17"/>
  <c r="D191" i="17"/>
  <c r="D153" i="17"/>
  <c r="H249" i="17"/>
  <c r="L179" i="17"/>
  <c r="L173" i="17" s="1"/>
  <c r="J73" i="17"/>
  <c r="L73" i="17"/>
  <c r="L357" i="17"/>
  <c r="E87" i="17"/>
  <c r="E81" i="17" s="1"/>
  <c r="E115" i="17" s="1"/>
  <c r="E166" i="17" s="1"/>
  <c r="F191" i="17"/>
  <c r="F248" i="17" s="1"/>
  <c r="J70" i="17"/>
  <c r="F249" i="17"/>
  <c r="F50" i="17"/>
  <c r="H173" i="17"/>
  <c r="J208" i="17"/>
  <c r="L208" i="17"/>
  <c r="F381" i="17" l="1"/>
  <c r="L381" i="17"/>
  <c r="D33" i="17"/>
  <c r="D87" i="17"/>
  <c r="D81" i="17" s="1"/>
  <c r="P380" i="17"/>
  <c r="P357" i="17"/>
  <c r="P249" i="17"/>
  <c r="P406" i="17"/>
  <c r="E381" i="17"/>
  <c r="P179" i="17"/>
  <c r="D250" i="17"/>
  <c r="J48" i="17"/>
  <c r="J39" i="17" s="1"/>
  <c r="P73" i="17"/>
  <c r="P208" i="17"/>
  <c r="P173" i="17"/>
  <c r="H250" i="17"/>
  <c r="E121" i="17"/>
  <c r="E151" i="17" s="1"/>
  <c r="E145" i="17" s="1"/>
  <c r="L70" i="17"/>
  <c r="L202" i="17" s="1"/>
  <c r="L191" i="17" s="1"/>
  <c r="L248" i="17" s="1"/>
  <c r="L48" i="17"/>
  <c r="F256" i="17"/>
  <c r="F48" i="17"/>
  <c r="P250" i="17" l="1"/>
  <c r="L256" i="17"/>
  <c r="D151" i="17"/>
  <c r="D115" i="17"/>
  <c r="P48" i="17"/>
  <c r="D256" i="17"/>
  <c r="P70" i="17"/>
  <c r="J87" i="17"/>
  <c r="J121" i="17" s="1"/>
  <c r="J33" i="17"/>
  <c r="L39" i="17"/>
  <c r="H81" i="17"/>
  <c r="F39" i="17"/>
  <c r="J81" i="17" l="1"/>
  <c r="J115" i="17" s="1"/>
  <c r="D145" i="17"/>
  <c r="L33" i="17"/>
  <c r="P33" i="17" s="1"/>
  <c r="L87" i="17"/>
  <c r="P87" i="17" s="1"/>
  <c r="H115" i="17"/>
  <c r="P39" i="17"/>
  <c r="H136" i="17"/>
  <c r="J136" i="17"/>
  <c r="F33" i="17"/>
  <c r="F87" i="17"/>
  <c r="L81" i="17" l="1"/>
  <c r="L115" i="17" s="1"/>
  <c r="L166" i="17" s="1"/>
  <c r="F81" i="17"/>
  <c r="L121" i="17"/>
  <c r="P121" i="17" s="1"/>
  <c r="H151" i="17"/>
  <c r="H145" i="17" s="1"/>
  <c r="J130" i="17"/>
  <c r="J151" i="17"/>
  <c r="F121" i="17"/>
  <c r="P115" i="17" l="1"/>
  <c r="P166" i="17"/>
  <c r="P81" i="17"/>
  <c r="L136" i="17"/>
  <c r="L130" i="17" s="1"/>
  <c r="P136" i="17"/>
  <c r="P130" i="17"/>
  <c r="H203" i="17"/>
  <c r="H161" i="17"/>
  <c r="J203" i="17"/>
  <c r="F151" i="17"/>
  <c r="J145" i="17"/>
  <c r="F115" i="17"/>
  <c r="L151" i="17" l="1"/>
  <c r="L145" i="17" s="1"/>
  <c r="P145" i="17" s="1"/>
  <c r="P203" i="17"/>
  <c r="H160" i="17"/>
  <c r="H389" i="17"/>
  <c r="P161" i="17"/>
  <c r="H202" i="17"/>
  <c r="J389" i="17"/>
  <c r="F145" i="17"/>
  <c r="J202" i="17"/>
  <c r="P151" i="17" l="1"/>
  <c r="H383" i="17"/>
  <c r="P160" i="17"/>
  <c r="P202" i="17"/>
  <c r="J383" i="17"/>
  <c r="P389" i="17"/>
  <c r="H191" i="17"/>
  <c r="J191" i="17"/>
  <c r="J248" i="17" s="1"/>
  <c r="P383" i="17" l="1"/>
  <c r="J382" i="17"/>
  <c r="J381" i="17" s="1"/>
  <c r="H248" i="17"/>
  <c r="H382" i="17"/>
  <c r="P191" i="17"/>
  <c r="P382" i="17" l="1"/>
  <c r="P248" i="17"/>
  <c r="H256" i="17"/>
  <c r="P381" i="17" l="1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G196" i="6" s="1"/>
  <c r="E196" i="6"/>
  <c r="F196" i="6"/>
  <c r="C197" i="6"/>
  <c r="D197" i="6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G216" i="6" s="1"/>
  <c r="F216" i="6"/>
  <c r="C220" i="6"/>
  <c r="D220" i="6"/>
  <c r="G220" i="6" s="1"/>
  <c r="E220" i="6"/>
  <c r="F220" i="6"/>
  <c r="C221" i="6"/>
  <c r="C249" i="6" s="1"/>
  <c r="C248" i="6"/>
  <c r="D221" i="6"/>
  <c r="D223" i="6" s="1"/>
  <c r="E221" i="6"/>
  <c r="F221" i="6"/>
  <c r="C222" i="6"/>
  <c r="D222" i="6"/>
  <c r="E222" i="6"/>
  <c r="F222" i="6"/>
  <c r="C224" i="6"/>
  <c r="C254" i="6" s="1"/>
  <c r="C279" i="6" s="1"/>
  <c r="D224" i="6"/>
  <c r="E224" i="6"/>
  <c r="F224" i="6"/>
  <c r="C227" i="6"/>
  <c r="C250" i="6" s="1"/>
  <c r="C251" i="6"/>
  <c r="C257" i="6" s="1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C276" i="6" s="1"/>
  <c r="D233" i="6"/>
  <c r="E233" i="6"/>
  <c r="F233" i="6"/>
  <c r="C234" i="6"/>
  <c r="D234" i="6"/>
  <c r="E234" i="6"/>
  <c r="F234" i="6"/>
  <c r="C235" i="6"/>
  <c r="C236" i="6" s="1"/>
  <c r="C259" i="6" s="1"/>
  <c r="D235" i="6"/>
  <c r="E235" i="6"/>
  <c r="E236" i="6" s="1"/>
  <c r="E259" i="6" s="1"/>
  <c r="F235" i="6"/>
  <c r="C237" i="6"/>
  <c r="D237" i="6"/>
  <c r="E237" i="6"/>
  <c r="F237" i="6"/>
  <c r="C238" i="6"/>
  <c r="D238" i="6"/>
  <c r="E238" i="6"/>
  <c r="F238" i="6"/>
  <c r="F239" i="6" s="1"/>
  <c r="F215" i="6" s="1"/>
  <c r="C240" i="6"/>
  <c r="D240" i="6"/>
  <c r="E240" i="6"/>
  <c r="F240" i="6"/>
  <c r="C241" i="6"/>
  <c r="D241" i="6"/>
  <c r="E241" i="6"/>
  <c r="E242" i="6" s="1"/>
  <c r="F241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4" i="6"/>
  <c r="G274" i="6"/>
  <c r="E265" i="6"/>
  <c r="E270" i="6"/>
  <c r="F265" i="6"/>
  <c r="F270" i="6"/>
  <c r="C266" i="6"/>
  <c r="G266" i="6" s="1"/>
  <c r="D266" i="6"/>
  <c r="D270" i="6"/>
  <c r="E266" i="6"/>
  <c r="F266" i="6"/>
  <c r="C267" i="6"/>
  <c r="D267" i="6"/>
  <c r="D278" i="6" s="1"/>
  <c r="E267" i="6"/>
  <c r="E278" i="6"/>
  <c r="F267" i="6"/>
  <c r="C268" i="6"/>
  <c r="C271" i="6" s="1"/>
  <c r="D268" i="6"/>
  <c r="D271" i="6" s="1"/>
  <c r="E268" i="6"/>
  <c r="F268" i="6"/>
  <c r="C269" i="6"/>
  <c r="G269" i="6" s="1"/>
  <c r="D269" i="6"/>
  <c r="D276" i="6" s="1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4" i="6"/>
  <c r="E275" i="6"/>
  <c r="F278" i="6"/>
  <c r="E249" i="6"/>
  <c r="E223" i="6"/>
  <c r="D239" i="6"/>
  <c r="D215" i="6" s="1"/>
  <c r="G215" i="6" s="1"/>
  <c r="D275" i="6"/>
  <c r="G265" i="6"/>
  <c r="G275" i="6"/>
  <c r="D251" i="6"/>
  <c r="E271" i="6" l="1"/>
  <c r="D242" i="6"/>
  <c r="C252" i="6"/>
  <c r="G197" i="6"/>
  <c r="F271" i="6"/>
  <c r="G214" i="6"/>
  <c r="E251" i="6"/>
  <c r="E257" i="6" s="1"/>
  <c r="C270" i="6"/>
  <c r="E276" i="6"/>
  <c r="C239" i="6"/>
  <c r="C215" i="6" s="1"/>
  <c r="G192" i="6"/>
  <c r="F242" i="6"/>
  <c r="F244" i="6" s="1"/>
  <c r="C223" i="6"/>
  <c r="G222" i="6"/>
  <c r="D249" i="6"/>
  <c r="C277" i="6"/>
  <c r="F236" i="6"/>
  <c r="F259" i="6" s="1"/>
  <c r="F276" i="6"/>
  <c r="C253" i="6"/>
  <c r="C256" i="6" s="1"/>
  <c r="C280" i="6" s="1"/>
  <c r="F253" i="6"/>
  <c r="F256" i="6" s="1"/>
  <c r="F280" i="6" s="1"/>
  <c r="F248" i="6"/>
  <c r="F277" i="6" s="1"/>
  <c r="G200" i="6"/>
  <c r="G191" i="6"/>
  <c r="C242" i="6"/>
  <c r="D253" i="6"/>
  <c r="G268" i="6"/>
  <c r="G271" i="6" s="1"/>
  <c r="E239" i="6"/>
  <c r="E215" i="6" s="1"/>
  <c r="F254" i="6"/>
  <c r="F279" i="6" s="1"/>
  <c r="F249" i="6"/>
  <c r="G270" i="6"/>
  <c r="D254" i="6"/>
  <c r="D279" i="6" s="1"/>
  <c r="D250" i="6"/>
  <c r="D252" i="6" s="1"/>
  <c r="E250" i="6"/>
  <c r="E252" i="6" s="1"/>
  <c r="D236" i="6"/>
  <c r="D259" i="6" s="1"/>
  <c r="D248" i="6"/>
  <c r="E248" i="6"/>
  <c r="E277" i="6" s="1"/>
  <c r="E225" i="6"/>
  <c r="E226" i="6" s="1"/>
  <c r="E243" i="6"/>
  <c r="D225" i="6"/>
  <c r="D226" i="6" s="1"/>
  <c r="D243" i="6"/>
  <c r="D244" i="6"/>
  <c r="F243" i="6"/>
  <c r="D256" i="6"/>
  <c r="D280" i="6" s="1"/>
  <c r="C255" i="6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C244" i="6" l="1"/>
  <c r="G248" i="6"/>
  <c r="F225" i="6"/>
  <c r="E244" i="6"/>
  <c r="D277" i="6"/>
  <c r="F252" i="6"/>
  <c r="C225" i="6"/>
  <c r="C226" i="6" s="1"/>
  <c r="C243" i="6"/>
  <c r="D255" i="6"/>
  <c r="E255" i="6"/>
  <c r="E256" i="6"/>
  <c r="E280" i="6" s="1"/>
  <c r="F255" i="6"/>
</calcChain>
</file>

<file path=xl/sharedStrings.xml><?xml version="1.0" encoding="utf-8"?>
<sst xmlns="http://schemas.openxmlformats.org/spreadsheetml/2006/main" count="2143" uniqueCount="1011">
  <si>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</si>
  <si>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</si>
  <si>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</si>
  <si>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</si>
  <si>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</si>
  <si>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</si>
  <si>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</si>
  <si>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</si>
  <si>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</si>
  <si>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</si>
  <si>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</si>
  <si>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</si>
  <si>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</si>
  <si>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</si>
  <si>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</si>
  <si>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</si>
  <si>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</si>
  <si>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</si>
  <si>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</si>
  <si>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</si>
  <si>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</si>
  <si>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</si>
  <si>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</si>
  <si>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</si>
  <si>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</si>
  <si>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</si>
  <si>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</si>
  <si>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</si>
  <si>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</si>
  <si>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</si>
  <si>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</si>
  <si>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</si>
  <si>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</si>
  <si>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</si>
  <si>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</si>
  <si>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</si>
  <si>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</si>
  <si>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</si>
  <si>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</si>
  <si>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</si>
  <si>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</si>
  <si>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</si>
  <si>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</si>
  <si>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</si>
  <si>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</si>
  <si>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</si>
  <si>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</si>
  <si>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</si>
  <si>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</si>
  <si>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</si>
  <si>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</si>
  <si>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</si>
  <si>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</si>
  <si>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</si>
  <si>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</si>
  <si>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</si>
  <si>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</si>
  <si>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</si>
  <si>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</si>
  <si>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</si>
  <si>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</si>
  <si>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</si>
  <si>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</si>
  <si>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</si>
  <si>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</si>
  <si>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</si>
  <si>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</si>
  <si>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</si>
  <si>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</si>
  <si>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</si>
  <si>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</si>
  <si>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</si>
  <si>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</si>
  <si>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1.6</t>
  </si>
  <si>
    <t>2.</t>
  </si>
  <si>
    <t>2.4.1</t>
  </si>
  <si>
    <t>2.5.1</t>
  </si>
  <si>
    <t>3.</t>
  </si>
  <si>
    <t>Сальдо</t>
  </si>
  <si>
    <t>Факт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</si>
  <si>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</si>
  <si>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</si>
  <si>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</si>
  <si>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</si>
  <si>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</si>
  <si>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</si>
  <si>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</si>
  <si>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</si>
  <si>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</si>
  <si>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</si>
  <si>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</si>
  <si>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</si>
  <si>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</si>
  <si>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</si>
  <si>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</si>
  <si>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</si>
  <si>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</si>
  <si>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</si>
  <si>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</si>
  <si>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</si>
  <si>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</si>
  <si>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</si>
  <si>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</si>
  <si>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</si>
  <si>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</si>
  <si>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</si>
  <si>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</si>
  <si>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</si>
  <si>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</si>
  <si>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</si>
  <si>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</si>
  <si>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</si>
  <si>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</si>
  <si>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</si>
  <si>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</si>
  <si>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</si>
  <si>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</si>
  <si>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</si>
  <si>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</si>
  <si>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</si>
  <si>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</si>
  <si>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</si>
  <si>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</si>
  <si>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</si>
  <si>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</si>
  <si>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</si>
  <si>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</si>
  <si>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</si>
  <si>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</si>
  <si>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</si>
  <si>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</si>
  <si>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</si>
  <si>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</si>
  <si>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</si>
  <si>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</si>
  <si>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</si>
  <si>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</si>
  <si>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</si>
  <si>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</si>
  <si>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</si>
  <si>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</si>
  <si>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</si>
  <si>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</si>
  <si>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</si>
  <si>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</si>
  <si>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</si>
  <si>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</si>
  <si>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</si>
  <si>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</si>
  <si>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</si>
  <si>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</si>
  <si>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</si>
  <si>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</si>
  <si>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</si>
  <si>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</si>
  <si>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</si>
  <si>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</si>
  <si>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</si>
  <si>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</si>
  <si>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</si>
  <si>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</si>
  <si>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</si>
  <si>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</si>
  <si>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</si>
  <si>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</si>
  <si>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</si>
  <si>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</si>
  <si>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</si>
  <si>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</si>
  <si>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</si>
  <si>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</si>
  <si>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</si>
  <si>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</si>
  <si>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</si>
  <si>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</si>
  <si>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</si>
  <si>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</si>
  <si>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</si>
  <si>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</si>
  <si>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</si>
  <si>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</si>
  <si>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</si>
  <si>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</si>
  <si>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</si>
  <si>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</si>
  <si>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</si>
  <si>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</si>
  <si>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</si>
  <si>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</si>
  <si>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</si>
  <si>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</si>
  <si>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</si>
  <si>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</si>
  <si>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</si>
  <si>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</si>
  <si>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</si>
  <si>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</si>
  <si>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</si>
  <si>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</si>
  <si>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</si>
  <si>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</si>
  <si>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</si>
  <si>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</si>
  <si>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</si>
  <si>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</si>
  <si>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</si>
  <si>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</si>
  <si>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</si>
  <si>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</si>
  <si>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</si>
  <si>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</si>
  <si>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</si>
  <si>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</si>
  <si>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</si>
  <si>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</si>
  <si>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</si>
  <si>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</si>
  <si>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</si>
  <si>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</si>
  <si>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</si>
  <si>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</si>
  <si>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</si>
  <si>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</si>
  <si>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</si>
  <si>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</si>
  <si>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</si>
  <si>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</si>
  <si>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</si>
  <si>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</si>
  <si>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</si>
  <si>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</si>
  <si>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</si>
  <si>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</si>
  <si>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</si>
  <si>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</si>
  <si>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</si>
  <si>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</si>
  <si>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</si>
  <si>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</si>
  <si>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</si>
  <si>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</si>
  <si>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</si>
  <si>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</si>
  <si>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</si>
  <si>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</si>
  <si>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</si>
  <si>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</si>
  <si>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</si>
  <si>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</si>
  <si>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</si>
  <si>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</si>
  <si>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</si>
  <si>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</si>
  <si>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</si>
  <si>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</si>
  <si>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</si>
  <si>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</si>
  <si>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</si>
  <si>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</si>
  <si>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</si>
  <si>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</si>
  <si>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</si>
  <si>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</si>
  <si>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</si>
  <si>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</si>
  <si>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</si>
  <si>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</si>
  <si>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</si>
  <si>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</si>
  <si>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</si>
  <si>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</si>
  <si>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</si>
  <si>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</si>
  <si>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</si>
  <si>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</si>
  <si>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</si>
  <si>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</si>
  <si>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</si>
  <si>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</si>
  <si>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</si>
  <si>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</si>
  <si>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</si>
  <si>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</si>
  <si>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</si>
  <si>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</si>
  <si>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</si>
  <si>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</si>
  <si>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</si>
  <si>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</si>
  <si>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</si>
  <si>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</si>
  <si>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</si>
  <si>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</si>
  <si>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</si>
  <si>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</si>
  <si>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</si>
  <si>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</si>
  <si>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</si>
  <si>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</si>
  <si>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</si>
  <si>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</si>
  <si>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</si>
  <si>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</si>
  <si>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</si>
  <si>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</si>
  <si>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</si>
  <si>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</si>
  <si>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</si>
  <si>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</si>
  <si>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</si>
  <si>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</si>
  <si>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</si>
  <si>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</si>
  <si>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</si>
  <si>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</si>
  <si>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</si>
  <si>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</si>
  <si>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</si>
  <si>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</si>
  <si>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</si>
  <si>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</si>
  <si>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</si>
  <si>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</si>
  <si>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</si>
  <si>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</si>
  <si>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</si>
  <si>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</si>
  <si>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</si>
  <si>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</si>
  <si>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</si>
  <si>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</si>
  <si>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</si>
  <si>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</si>
  <si>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</si>
  <si>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</si>
  <si>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</si>
  <si>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</si>
  <si>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</si>
  <si>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</si>
  <si>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</si>
  <si>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</si>
  <si>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</si>
  <si>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</si>
  <si>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</si>
  <si>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</si>
  <si>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</si>
  <si>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</si>
  <si>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</si>
  <si>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</si>
  <si>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</si>
  <si>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</si>
  <si>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</si>
  <si>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</si>
  <si>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</si>
  <si>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</si>
  <si>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</si>
  <si>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</si>
  <si>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</si>
  <si>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</si>
  <si>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</si>
  <si>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</si>
  <si>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</si>
  <si>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</si>
  <si>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</si>
  <si>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</si>
  <si>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</si>
  <si>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</si>
  <si>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</si>
  <si>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</si>
  <si>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</si>
  <si>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</si>
  <si>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</si>
  <si>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</si>
  <si>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</si>
  <si>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</si>
  <si>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</si>
  <si>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</si>
  <si>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</si>
  <si>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</si>
  <si>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</si>
  <si>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</si>
  <si>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</si>
  <si>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</si>
  <si>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</si>
  <si>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</si>
  <si>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</si>
  <si>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</si>
  <si>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</si>
  <si>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</si>
  <si>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</si>
  <si>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</si>
  <si>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</si>
  <si>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</si>
  <si>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</si>
  <si>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</si>
  <si>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</si>
  <si>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</si>
  <si>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</si>
  <si>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</si>
  <si>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</si>
  <si>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</si>
  <si>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</si>
  <si>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</si>
  <si>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</si>
  <si>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</si>
  <si>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</si>
  <si>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</si>
  <si>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</si>
  <si>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</si>
  <si>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</si>
  <si>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</si>
  <si>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</si>
  <si>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</si>
  <si>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</si>
  <si>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</si>
  <si>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</si>
  <si>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</si>
  <si>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</si>
  <si>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</si>
  <si>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</si>
  <si>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</si>
  <si>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</si>
  <si>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</si>
  <si>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</si>
  <si>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</si>
  <si>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</si>
  <si>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</si>
  <si>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</si>
  <si>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</si>
  <si>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</si>
  <si>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</si>
  <si>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</si>
  <si>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</si>
  <si>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</si>
  <si>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</si>
  <si>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</si>
  <si>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</si>
  <si>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</si>
  <si>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</si>
  <si>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</si>
  <si>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</si>
  <si>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</si>
  <si>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</si>
  <si>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</si>
  <si>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</si>
  <si>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</si>
  <si>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</si>
  <si>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</si>
  <si>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</si>
  <si>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</si>
  <si>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</si>
  <si>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</si>
  <si>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</si>
  <si>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</si>
  <si>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</si>
  <si>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</si>
  <si>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</si>
  <si>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</si>
  <si>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</si>
  <si>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</si>
  <si>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</si>
  <si>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</si>
  <si>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</si>
  <si>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</si>
  <si>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</si>
  <si>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</si>
  <si>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</si>
  <si>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</si>
  <si>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</si>
  <si>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</si>
  <si>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</si>
  <si>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</si>
  <si>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</si>
  <si>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</si>
  <si>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</si>
  <si>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</si>
  <si>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</si>
  <si>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</si>
  <si>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</si>
  <si>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</si>
  <si>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</si>
  <si>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</si>
  <si>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</si>
  <si>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</si>
  <si>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</si>
  <si>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</si>
  <si>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</si>
  <si>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</si>
  <si>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</si>
  <si>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</si>
  <si>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</si>
  <si>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</si>
  <si>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</si>
  <si>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</si>
  <si>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</si>
  <si>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</si>
  <si>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</si>
  <si>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</si>
  <si>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</si>
  <si>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</si>
  <si>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</si>
  <si>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</si>
  <si>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</si>
  <si>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</si>
  <si>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</si>
  <si>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</si>
  <si>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</si>
  <si>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</si>
  <si>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</si>
  <si>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</si>
  <si>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</si>
  <si>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</si>
  <si>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</si>
  <si>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</si>
  <si>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</si>
  <si>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</si>
  <si>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</si>
  <si>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</si>
  <si>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</si>
  <si>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</si>
  <si>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</si>
  <si>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</si>
  <si>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</si>
  <si>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</si>
  <si>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</si>
  <si>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</si>
  <si>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</si>
  <si>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</si>
  <si>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</si>
  <si>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</si>
  <si>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</si>
  <si>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</si>
  <si>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</si>
  <si>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</si>
  <si>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</si>
  <si>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</si>
  <si>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</si>
  <si>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</si>
  <si>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</si>
  <si>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</si>
  <si>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</si>
  <si>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</si>
  <si>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</si>
  <si>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</si>
  <si>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</si>
  <si>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</si>
  <si>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</si>
  <si>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</si>
  <si>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</si>
  <si>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</si>
  <si>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</si>
  <si>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</si>
  <si>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</si>
  <si>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</si>
  <si>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</si>
  <si>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</si>
  <si>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</si>
  <si>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</si>
  <si>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</si>
  <si>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</si>
  <si>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</si>
  <si>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</si>
  <si>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</si>
  <si>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</si>
  <si>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</si>
  <si>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</si>
  <si>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</si>
  <si>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</si>
  <si>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</si>
  <si>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</si>
  <si>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</si>
  <si>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</si>
  <si>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</si>
  <si>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</si>
  <si>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</si>
  <si>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</si>
  <si>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</si>
  <si>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</si>
  <si>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</si>
  <si>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</si>
  <si>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</si>
  <si>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</si>
  <si>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</si>
  <si>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</si>
  <si>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</si>
  <si>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</si>
  <si>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</si>
  <si>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</si>
  <si>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</si>
  <si>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</si>
  <si>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</si>
  <si>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</si>
  <si>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</si>
  <si>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</si>
  <si>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</si>
  <si>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</si>
  <si>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</si>
  <si>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</si>
  <si>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</si>
  <si>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</si>
  <si>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</si>
  <si>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</si>
  <si>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</si>
  <si>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</si>
  <si>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</si>
  <si>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</si>
  <si>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</si>
  <si>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</si>
  <si>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</si>
  <si>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</si>
  <si>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</si>
  <si>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</si>
  <si>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</si>
  <si>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</si>
  <si>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</si>
  <si>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</si>
  <si>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</si>
  <si>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</si>
  <si>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</si>
  <si>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</si>
  <si>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</si>
  <si>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</si>
  <si>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</si>
  <si>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</si>
  <si>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</si>
  <si>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</si>
  <si>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</si>
  <si>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</si>
  <si>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</si>
  <si>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</si>
  <si>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</si>
  <si>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</si>
  <si>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</si>
  <si>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</si>
  <si>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</si>
  <si>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</si>
  <si>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</si>
  <si>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</si>
  <si>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</si>
  <si>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</si>
  <si>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</si>
  <si>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</si>
  <si>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</si>
  <si>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</si>
  <si>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</si>
  <si>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</si>
  <si>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</si>
  <si>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</si>
  <si>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</si>
  <si>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</si>
  <si>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</si>
  <si>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</si>
  <si>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</si>
  <si>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</si>
  <si>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</si>
  <si>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</si>
  <si>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</si>
  <si>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</si>
  <si>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</si>
  <si>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</si>
  <si>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</si>
  <si>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</si>
  <si>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</si>
  <si>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</si>
  <si>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</si>
  <si>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</si>
  <si>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</si>
  <si>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</si>
  <si>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</si>
  <si>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</si>
  <si>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</si>
  <si>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</si>
  <si>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</si>
  <si>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</si>
  <si>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</si>
  <si>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</si>
  <si>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</si>
  <si>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</si>
  <si>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</si>
  <si>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</si>
  <si>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</si>
  <si>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</si>
  <si>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</si>
  <si>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</si>
  <si>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</si>
  <si>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</si>
  <si>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</si>
  <si>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</si>
  <si>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</si>
  <si>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</si>
  <si>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</si>
  <si>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</si>
  <si>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</si>
  <si>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</si>
  <si>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</si>
  <si>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</si>
  <si>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</si>
  <si>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</si>
  <si>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</si>
  <si>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</si>
  <si>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</si>
  <si>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</si>
  <si>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</si>
  <si>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</si>
  <si>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</si>
  <si>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</si>
  <si>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</si>
  <si>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</si>
  <si>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</si>
  <si>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</si>
  <si>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</si>
  <si>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</si>
  <si>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</si>
  <si>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</si>
  <si>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</si>
  <si>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</si>
  <si>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</si>
  <si>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</si>
  <si>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</si>
  <si>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</si>
  <si>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</si>
  <si>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</si>
  <si>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</si>
  <si>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</si>
  <si>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</si>
  <si>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</si>
  <si>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</si>
  <si>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</si>
  <si>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</si>
  <si>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</si>
  <si>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</si>
  <si>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</si>
  <si>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</si>
  <si>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</si>
  <si>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</si>
  <si>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</si>
  <si>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</si>
  <si>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</si>
  <si>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</si>
  <si>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</si>
  <si>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</si>
  <si>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</si>
  <si>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</si>
  <si>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</si>
  <si>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</si>
  <si>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</si>
  <si>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</si>
  <si>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</si>
  <si>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</si>
  <si>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</si>
  <si>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</si>
  <si>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</si>
  <si>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</si>
  <si>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</si>
  <si>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</si>
  <si>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</si>
  <si>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</si>
  <si>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</si>
  <si>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</si>
  <si>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</si>
  <si>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</si>
  <si>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</si>
  <si>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</si>
  <si>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</si>
  <si>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</si>
  <si>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</si>
  <si>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</si>
  <si>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</si>
  <si>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</si>
  <si>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</si>
  <si>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</si>
  <si>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</si>
  <si>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</si>
  <si>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</si>
  <si>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</si>
  <si>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</si>
  <si>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</si>
  <si>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</si>
  <si>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</si>
  <si>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</si>
  <si>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</si>
  <si>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</si>
  <si>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</si>
  <si>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</si>
  <si>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</si>
  <si>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</si>
  <si>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</si>
  <si>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</si>
  <si>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</si>
  <si>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</si>
  <si>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</si>
  <si>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</si>
  <si>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</si>
  <si>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</si>
  <si>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</si>
  <si>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</si>
  <si>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</si>
  <si>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</si>
  <si>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</si>
  <si>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</si>
  <si>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</si>
  <si>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</si>
  <si>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</si>
  <si>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</si>
  <si>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</si>
  <si>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</si>
  <si>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</si>
  <si>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</si>
  <si>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</si>
  <si>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</si>
  <si>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</si>
  <si>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</si>
  <si>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</si>
  <si>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</si>
  <si>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</si>
  <si>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</si>
  <si>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</si>
  <si>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</si>
  <si>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</si>
  <si>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</si>
  <si>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</si>
  <si>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</si>
  <si>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</si>
  <si>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</si>
  <si>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</si>
  <si>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</si>
  <si>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</si>
  <si>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</si>
  <si>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</si>
  <si>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</si>
  <si>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</si>
  <si>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</si>
  <si>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</si>
  <si>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</si>
  <si>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</si>
  <si>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</si>
  <si>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</si>
  <si>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</si>
  <si>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</si>
  <si>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</si>
  <si>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</si>
  <si>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</si>
  <si>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</si>
  <si>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</si>
  <si>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</si>
  <si>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</si>
  <si>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</si>
  <si>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</si>
  <si>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</si>
  <si>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</si>
  <si>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</si>
  <si>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</si>
  <si>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</si>
  <si>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</si>
  <si>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</si>
  <si>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</si>
  <si>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</si>
  <si>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</si>
  <si>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</si>
  <si>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</si>
  <si>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</si>
  <si>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</si>
  <si>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</si>
  <si>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</si>
  <si>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</si>
  <si>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</si>
  <si>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</si>
  <si>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</si>
  <si>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</si>
  <si>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</si>
  <si>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</si>
  <si>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</si>
  <si>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</si>
  <si>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</si>
  <si>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</si>
  <si>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</si>
  <si>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</si>
  <si>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</si>
  <si>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</si>
  <si>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</si>
  <si>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</si>
  <si>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</si>
  <si>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</si>
  <si>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</si>
  <si>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</si>
  <si>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</si>
  <si>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</si>
  <si>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</si>
  <si>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</si>
  <si>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</si>
  <si>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</si>
  <si>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</si>
  <si>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</si>
  <si>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</si>
  <si>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</si>
  <si>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</si>
  <si>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</si>
  <si>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</si>
  <si>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</si>
  <si>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</si>
  <si>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</si>
  <si>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</si>
  <si>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</si>
  <si>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</si>
  <si>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</si>
  <si>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</si>
  <si>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</si>
  <si>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</si>
  <si>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</si>
  <si>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</si>
  <si>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</si>
  <si>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</si>
  <si>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</si>
  <si>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</si>
  <si>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</si>
  <si>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</si>
  <si>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</si>
  <si>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4.4</t>
  </si>
  <si>
    <t>4.5</t>
  </si>
  <si>
    <t>4.6</t>
  </si>
  <si>
    <t>4.7</t>
  </si>
  <si>
    <t>4.8</t>
  </si>
  <si>
    <t>4.9</t>
  </si>
  <si>
    <t>4.10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</si>
  <si>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</si>
  <si>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</si>
  <si>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</si>
  <si>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</si>
  <si>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</si>
  <si>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</si>
  <si>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</si>
  <si>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</si>
  <si>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</si>
  <si>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</si>
  <si>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</si>
  <si>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</si>
  <si>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</si>
  <si>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</si>
  <si>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</si>
  <si>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</si>
  <si>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</si>
  <si>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</si>
  <si>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</si>
  <si>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</si>
  <si>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</si>
  <si>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</si>
  <si>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</si>
  <si>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</si>
  <si>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</si>
  <si>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</si>
  <si>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</si>
  <si>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</si>
  <si>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</si>
  <si>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</si>
  <si>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</si>
  <si>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</si>
  <si>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</si>
  <si>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</si>
  <si>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</si>
  <si>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</si>
  <si>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</si>
  <si>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</si>
  <si>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</si>
  <si>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</si>
  <si>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</si>
  <si>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</si>
  <si>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</si>
  <si>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</si>
  <si>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</si>
  <si>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</si>
  <si>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</si>
  <si>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</si>
  <si>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</si>
  <si>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</si>
  <si>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</si>
  <si>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</si>
  <si>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</si>
  <si>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</si>
  <si>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</si>
  <si>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</si>
  <si>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</si>
  <si>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</si>
  <si>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</si>
  <si>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</si>
  <si>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</si>
  <si>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</si>
  <si>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</si>
  <si>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</si>
  <si>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</si>
  <si>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</si>
  <si>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</si>
  <si>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</si>
  <si>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</si>
  <si>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</si>
  <si>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</si>
  <si>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Год 2025</t>
  </si>
  <si>
    <t>Год 2026</t>
  </si>
  <si>
    <t>Субъект Российской Федерации: Сахалинская область</t>
  </si>
  <si>
    <t>Год 2027</t>
  </si>
  <si>
    <t xml:space="preserve">План </t>
  </si>
  <si>
    <t>Год 2028</t>
  </si>
  <si>
    <t>Проект инвестиционной программы Акционерное общество "Аэропорт Южно-Сахалинск"</t>
  </si>
  <si>
    <t>Год раскрытия информации (о проекте инвестпрограммы): 2025</t>
  </si>
  <si>
    <t>Утвержденные плановые значения показателей приведены в соответствии с приказом Региональной энергетической комиссии Сахалинской области</t>
  </si>
  <si>
    <t xml:space="preserve">Привлеченные средства всего, в том числе:   </t>
  </si>
  <si>
    <t>4.3</t>
  </si>
  <si>
    <t>Год 2029</t>
  </si>
  <si>
    <t>4.11</t>
  </si>
  <si>
    <t>4.12</t>
  </si>
  <si>
    <r>
      <t>работы и услуги</t>
    </r>
    <r>
      <rPr>
        <sz val="11"/>
        <rFont val="Times New Roman"/>
        <family val="1"/>
        <charset val="204"/>
      </rPr>
      <t xml:space="preserve"> непро</t>
    </r>
    <r>
      <rPr>
        <sz val="12"/>
        <rFont val="Times New Roman"/>
        <family val="1"/>
        <charset val="204"/>
      </rPr>
      <t>изводственного характера</t>
    </r>
  </si>
  <si>
    <t>Форма 20. Финансовый план субъекта электроэнергетики (версия шаблона 1.0)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</si>
</sst>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_-* #,##0.000000000[$р.-419]_-;\-* #,##0.000000000[$р.-419]_-;_-* &quot;-&quot;??[$р.-419]_-;_-@_-"/>
  </numFmts>
  <fonts count="6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0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1" fillId="0" borderId="0"/>
    <xf numFmtId="0" fontId="1" fillId="0" borderId="0"/>
    <xf numFmtId="0" fontId="4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2" fillId="0" borderId="0"/>
    <xf numFmtId="0" fontId="40" fillId="0" borderId="0"/>
    <xf numFmtId="0" fontId="1" fillId="0" borderId="0"/>
    <xf numFmtId="0" fontId="19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35" fillId="0" borderId="0" applyFill="0" applyBorder="0" applyAlignment="0" applyProtection="0"/>
    <xf numFmtId="9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0" fillId="0" borderId="0" applyFont="0" applyFill="0" applyBorder="0" applyAlignment="0" applyProtection="0"/>
    <xf numFmtId="165" fontId="4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0" fillId="0" borderId="0" applyFont="0" applyFill="0" applyBorder="0" applyAlignment="0" applyProtection="0"/>
    <xf numFmtId="165" fontId="36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0" fillId="0" borderId="0" applyFont="0" applyFill="0" applyBorder="0" applyAlignment="0" applyProtection="0"/>
    <xf numFmtId="0" fontId="25" fillId="4" borderId="0" applyNumberFormat="0" applyBorder="0" applyAlignment="0" applyProtection="0"/>
    <xf numFmtId="176" fontId="42" fillId="29" borderId="21" applyNumberFormat="0" applyFont="0" applyAlignment="0" applyProtection="0"/>
    <xf numFmtId="0" fontId="40" fillId="0" borderId="0"/>
    <xf numFmtId="0" fontId="40" fillId="0" borderId="0"/>
    <xf numFmtId="0" fontId="19" fillId="0" borderId="0"/>
  </cellStyleXfs>
  <cellXfs count="277">
    <xf numFmtId="0" fontId="0" fillId="0" borderId="0" xfId="0"/>
    <xf numFmtId="0" fontId="0" fillId="0" borderId="0" xfId="0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right" vertical="center"/>
    </xf>
    <xf numFmtId="0" fontId="27" fillId="0" borderId="11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justify" vertical="center" wrapText="1"/>
    </xf>
    <xf numFmtId="2" fontId="2" fillId="0" borderId="11" xfId="0" applyNumberFormat="1" applyFont="1" applyFill="1" applyBorder="1" applyAlignment="1">
      <alignment horizontal="right" vertical="center"/>
    </xf>
    <xf numFmtId="169" fontId="1" fillId="0" borderId="11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justify" vertical="center" wrapText="1"/>
    </xf>
    <xf numFmtId="1" fontId="2" fillId="0" borderId="11" xfId="0" applyNumberFormat="1" applyFont="1" applyFill="1" applyBorder="1" applyAlignment="1">
      <alignment horizontal="right" vertical="center"/>
    </xf>
    <xf numFmtId="0" fontId="1" fillId="0" borderId="1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right" vertical="center" wrapText="1"/>
    </xf>
    <xf numFmtId="0" fontId="2" fillId="0" borderId="14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1" xfId="0" applyNumberFormat="1" applyFont="1" applyFill="1" applyBorder="1" applyAlignment="1">
      <alignment horizontal="right" vertical="center" wrapText="1"/>
    </xf>
    <xf numFmtId="2" fontId="1" fillId="0" borderId="11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4" borderId="11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5" fontId="1" fillId="0" borderId="11" xfId="71" applyFont="1" applyFill="1" applyBorder="1" applyAlignment="1">
      <alignment horizontal="right" vertical="center"/>
    </xf>
    <xf numFmtId="0" fontId="1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justify" vertical="center"/>
    </xf>
    <xf numFmtId="1" fontId="1" fillId="0" borderId="11" xfId="0" applyNumberFormat="1" applyFont="1" applyFill="1" applyBorder="1" applyAlignment="1">
      <alignment horizontal="right" vertical="center"/>
    </xf>
    <xf numFmtId="2" fontId="1" fillId="0" borderId="11" xfId="71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/>
    </xf>
    <xf numFmtId="16" fontId="1" fillId="0" borderId="14" xfId="0" applyNumberFormat="1" applyFont="1" applyFill="1" applyBorder="1" applyAlignment="1">
      <alignment horizontal="center" vertical="center"/>
    </xf>
    <xf numFmtId="165" fontId="1" fillId="24" borderId="11" xfId="71" applyFont="1" applyFill="1" applyBorder="1" applyAlignment="1">
      <alignment horizontal="right" vertical="center"/>
    </xf>
    <xf numFmtId="2" fontId="1" fillId="24" borderId="11" xfId="71" applyNumberFormat="1" applyFont="1" applyFill="1" applyBorder="1" applyAlignment="1">
      <alignment horizontal="right" vertical="center"/>
    </xf>
    <xf numFmtId="169" fontId="2" fillId="0" borderId="11" xfId="0" applyNumberFormat="1" applyFont="1" applyFill="1" applyBorder="1" applyAlignment="1">
      <alignment horizontal="right" vertical="center"/>
    </xf>
    <xf numFmtId="0" fontId="28" fillId="0" borderId="11" xfId="0" applyFont="1" applyFill="1" applyBorder="1" applyAlignment="1">
      <alignment vertical="center"/>
    </xf>
    <xf numFmtId="1" fontId="28" fillId="0" borderId="1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1" xfId="71" applyNumberFormat="1" applyFont="1" applyFill="1" applyBorder="1" applyAlignment="1">
      <alignment horizontal="right" vertical="center"/>
    </xf>
    <xf numFmtId="2" fontId="1" fillId="24" borderId="11" xfId="0" applyNumberFormat="1" applyFont="1" applyFill="1" applyBorder="1" applyAlignment="1">
      <alignment horizontal="right" vertical="center"/>
    </xf>
    <xf numFmtId="0" fontId="1" fillId="0" borderId="11" xfId="71" applyNumberFormat="1" applyFont="1" applyFill="1" applyBorder="1" applyAlignment="1">
      <alignment horizontal="right" vertical="center"/>
    </xf>
    <xf numFmtId="0" fontId="1" fillId="24" borderId="11" xfId="0" applyNumberFormat="1" applyFont="1" applyFill="1" applyBorder="1" applyAlignment="1">
      <alignment horizontal="right" vertical="center"/>
    </xf>
    <xf numFmtId="165" fontId="2" fillId="0" borderId="11" xfId="71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1" xfId="41" applyFont="1" applyFill="1" applyBorder="1" applyAlignment="1">
      <alignment horizontal="justify" vertical="center" wrapText="1"/>
    </xf>
    <xf numFmtId="2" fontId="0" fillId="0" borderId="11" xfId="0" applyNumberForma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1" xfId="43" applyFont="1" applyBorder="1" applyAlignment="1">
      <alignment horizontal="center" vertical="center" wrapText="1"/>
    </xf>
    <xf numFmtId="171" fontId="2" fillId="0" borderId="11" xfId="71" applyNumberFormat="1" applyFont="1" applyFill="1" applyBorder="1" applyAlignment="1">
      <alignment horizontal="center" vertical="center" wrapText="1"/>
    </xf>
    <xf numFmtId="165" fontId="2" fillId="0" borderId="11" xfId="71" applyNumberFormat="1" applyFont="1" applyFill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171" fontId="1" fillId="0" borderId="11" xfId="0" applyNumberFormat="1" applyFont="1" applyBorder="1" applyAlignment="1">
      <alignment vertical="center"/>
    </xf>
    <xf numFmtId="171" fontId="1" fillId="24" borderId="11" xfId="71" applyNumberFormat="1" applyFont="1" applyFill="1" applyBorder="1" applyAlignment="1">
      <alignment horizontal="center" vertical="center"/>
    </xf>
    <xf numFmtId="171" fontId="1" fillId="0" borderId="11" xfId="71" applyNumberFormat="1" applyFont="1" applyFill="1" applyBorder="1" applyAlignment="1">
      <alignment horizontal="center" vertical="center"/>
    </xf>
    <xf numFmtId="0" fontId="1" fillId="0" borderId="11" xfId="0" applyNumberFormat="1" applyFont="1" applyBorder="1" applyAlignment="1">
      <alignment vertical="center" wrapText="1"/>
    </xf>
    <xf numFmtId="171" fontId="1" fillId="0" borderId="11" xfId="0" applyNumberFormat="1" applyFont="1" applyBorder="1" applyAlignment="1">
      <alignment vertical="center" wrapText="1"/>
    </xf>
    <xf numFmtId="0" fontId="1" fillId="0" borderId="11" xfId="0" applyFont="1" applyBorder="1" applyAlignment="1">
      <alignment horizontal="right" vertical="center"/>
    </xf>
    <xf numFmtId="171" fontId="1" fillId="0" borderId="11" xfId="0" applyNumberFormat="1" applyFont="1" applyBorder="1" applyAlignment="1">
      <alignment horizontal="right" vertical="center"/>
    </xf>
    <xf numFmtId="171" fontId="0" fillId="0" borderId="11" xfId="0" applyNumberFormat="1" applyFill="1" applyBorder="1" applyAlignment="1">
      <alignment vertical="center"/>
    </xf>
    <xf numFmtId="165" fontId="1" fillId="0" borderId="11" xfId="71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49" fontId="1" fillId="0" borderId="11" xfId="43" applyNumberFormat="1" applyFont="1" applyFill="1" applyBorder="1" applyAlignment="1">
      <alignment horizontal="center" vertical="center"/>
    </xf>
    <xf numFmtId="0" fontId="29" fillId="0" borderId="11" xfId="43" applyFont="1" applyFill="1" applyBorder="1" applyAlignment="1">
      <alignment horizontal="left" vertical="center" wrapText="1"/>
    </xf>
    <xf numFmtId="165" fontId="2" fillId="0" borderId="11" xfId="71" applyNumberFormat="1" applyFont="1" applyFill="1" applyBorder="1" applyAlignment="1">
      <alignment horizontal="center" vertical="center"/>
    </xf>
    <xf numFmtId="0" fontId="1" fillId="0" borderId="11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3" fillId="0" borderId="0" xfId="0" applyFont="1" applyFill="1" applyBorder="1" applyAlignment="1">
      <alignment horizontal="left" vertical="center" wrapText="1"/>
    </xf>
    <xf numFmtId="168" fontId="44" fillId="0" borderId="0" xfId="0" applyNumberFormat="1" applyFont="1" applyFill="1" applyBorder="1" applyAlignment="1">
      <alignment vertical="center"/>
    </xf>
    <xf numFmtId="0" fontId="1" fillId="25" borderId="11" xfId="0" applyFont="1" applyFill="1" applyBorder="1" applyAlignment="1">
      <alignment horizontal="center" vertical="center"/>
    </xf>
    <xf numFmtId="0" fontId="1" fillId="25" borderId="11" xfId="0" applyFont="1" applyFill="1" applyBorder="1" applyAlignment="1">
      <alignment horizontal="left" vertical="center" wrapText="1"/>
    </xf>
    <xf numFmtId="164" fontId="1" fillId="0" borderId="11" xfId="0" applyNumberFormat="1" applyFont="1" applyFill="1" applyBorder="1" applyAlignment="1">
      <alignment horizontal="center" vertical="center"/>
    </xf>
    <xf numFmtId="164" fontId="1" fillId="25" borderId="1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1" xfId="0" applyFont="1" applyFill="1" applyBorder="1" applyAlignment="1">
      <alignment vertical="center"/>
    </xf>
    <xf numFmtId="0" fontId="30" fillId="0" borderId="11" xfId="0" applyFont="1" applyFill="1" applyBorder="1" applyAlignment="1">
      <alignment horizontal="center" vertical="center"/>
    </xf>
    <xf numFmtId="2" fontId="30" fillId="0" borderId="11" xfId="0" applyNumberFormat="1" applyFont="1" applyFill="1" applyBorder="1" applyAlignment="1">
      <alignment horizontal="center" vertical="center"/>
    </xf>
    <xf numFmtId="1" fontId="0" fillId="0" borderId="11" xfId="0" applyNumberFormat="1" applyFill="1" applyBorder="1" applyAlignment="1">
      <alignment vertical="center"/>
    </xf>
    <xf numFmtId="0" fontId="28" fillId="0" borderId="11" xfId="0" applyFont="1" applyFill="1" applyBorder="1" applyAlignment="1">
      <alignment horizontal="left" vertical="center" indent="3"/>
    </xf>
    <xf numFmtId="2" fontId="28" fillId="0" borderId="11" xfId="0" applyNumberFormat="1" applyFont="1" applyFill="1" applyBorder="1" applyAlignment="1">
      <alignment horizontal="center" vertical="center"/>
    </xf>
    <xf numFmtId="165" fontId="28" fillId="0" borderId="11" xfId="71" applyFont="1" applyFill="1" applyBorder="1" applyAlignment="1">
      <alignment horizontal="center" vertical="center"/>
    </xf>
    <xf numFmtId="165" fontId="28" fillId="0" borderId="11" xfId="71" applyFont="1" applyFill="1" applyBorder="1" applyAlignment="1">
      <alignment horizontal="left" vertical="center" indent="1"/>
    </xf>
    <xf numFmtId="0" fontId="28" fillId="0" borderId="11" xfId="0" applyFont="1" applyFill="1" applyBorder="1" applyAlignment="1">
      <alignment horizontal="left" vertical="center" indent="1"/>
    </xf>
    <xf numFmtId="169" fontId="28" fillId="0" borderId="11" xfId="0" applyNumberFormat="1" applyFont="1" applyFill="1" applyBorder="1" applyAlignment="1">
      <alignment horizontal="center" vertical="center"/>
    </xf>
    <xf numFmtId="169" fontId="30" fillId="0" borderId="11" xfId="0" applyNumberFormat="1" applyFont="1" applyFill="1" applyBorder="1" applyAlignment="1">
      <alignment horizontal="center" vertical="center"/>
    </xf>
    <xf numFmtId="165" fontId="28" fillId="0" borderId="11" xfId="71" applyFont="1" applyFill="1" applyBorder="1" applyAlignment="1">
      <alignment vertical="center"/>
    </xf>
    <xf numFmtId="9" fontId="28" fillId="0" borderId="11" xfId="65" applyFont="1" applyFill="1" applyBorder="1" applyAlignment="1">
      <alignment vertical="center"/>
    </xf>
    <xf numFmtId="0" fontId="30" fillId="24" borderId="11" xfId="0" applyFont="1" applyFill="1" applyBorder="1" applyAlignment="1">
      <alignment vertical="center"/>
    </xf>
    <xf numFmtId="165" fontId="28" fillId="0" borderId="11" xfId="70" applyFont="1" applyFill="1" applyBorder="1" applyAlignment="1">
      <alignment vertical="center"/>
    </xf>
    <xf numFmtId="165" fontId="45" fillId="0" borderId="11" xfId="70" applyFont="1" applyFill="1" applyBorder="1" applyAlignment="1">
      <alignment vertical="center"/>
    </xf>
    <xf numFmtId="165" fontId="40" fillId="0" borderId="11" xfId="70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0" fillId="0" borderId="0" xfId="65" applyFont="1" applyFill="1" applyAlignment="1">
      <alignment vertical="center"/>
    </xf>
    <xf numFmtId="0" fontId="31" fillId="0" borderId="11" xfId="50" applyNumberFormat="1" applyFont="1" applyFill="1" applyBorder="1" applyAlignment="1" applyProtection="1">
      <alignment horizontal="left" vertical="center" wrapText="1"/>
    </xf>
    <xf numFmtId="1" fontId="28" fillId="0" borderId="11" xfId="0" applyNumberFormat="1" applyFont="1" applyFill="1" applyBorder="1" applyAlignment="1">
      <alignment horizontal="center" vertical="center"/>
    </xf>
    <xf numFmtId="165" fontId="28" fillId="0" borderId="11" xfId="70" applyFont="1" applyFill="1" applyBorder="1" applyAlignment="1">
      <alignment horizontal="center" vertical="center"/>
    </xf>
    <xf numFmtId="165" fontId="45" fillId="0" borderId="11" xfId="70" applyFont="1" applyFill="1" applyBorder="1" applyAlignment="1">
      <alignment horizontal="center" vertical="center"/>
    </xf>
    <xf numFmtId="0" fontId="28" fillId="0" borderId="11" xfId="0" applyNumberFormat="1" applyFont="1" applyFill="1" applyBorder="1" applyAlignment="1">
      <alignment horizontal="left" vertical="center"/>
    </xf>
    <xf numFmtId="1" fontId="28" fillId="0" borderId="11" xfId="71" applyNumberFormat="1" applyFont="1" applyFill="1" applyBorder="1" applyAlignment="1">
      <alignment horizontal="center" vertical="center"/>
    </xf>
    <xf numFmtId="169" fontId="28" fillId="0" borderId="11" xfId="71" applyNumberFormat="1" applyFont="1" applyFill="1" applyBorder="1" applyAlignment="1">
      <alignment horizontal="center" vertical="center"/>
    </xf>
    <xf numFmtId="169" fontId="45" fillId="0" borderId="11" xfId="71" applyNumberFormat="1" applyFont="1" applyFill="1" applyBorder="1" applyAlignment="1">
      <alignment horizontal="center" vertical="center"/>
    </xf>
    <xf numFmtId="169" fontId="45" fillId="0" borderId="11" xfId="0" applyNumberFormat="1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vertical="center"/>
    </xf>
    <xf numFmtId="0" fontId="28" fillId="0" borderId="11" xfId="0" applyFont="1" applyFill="1" applyBorder="1" applyAlignment="1">
      <alignment horizontal="left" vertical="center"/>
    </xf>
    <xf numFmtId="1" fontId="31" fillId="0" borderId="11" xfId="57" applyNumberFormat="1" applyFont="1" applyFill="1" applyBorder="1" applyAlignment="1" applyProtection="1">
      <alignment horizontal="left" vertical="center" wrapText="1"/>
    </xf>
    <xf numFmtId="0" fontId="31" fillId="0" borderId="11" xfId="37" applyFont="1" applyFill="1" applyBorder="1" applyAlignment="1" applyProtection="1">
      <alignment horizontal="left" vertical="center" wrapText="1"/>
    </xf>
    <xf numFmtId="0" fontId="32" fillId="0" borderId="11" xfId="0" applyFont="1" applyFill="1" applyBorder="1" applyAlignment="1">
      <alignment vertical="center"/>
    </xf>
    <xf numFmtId="0" fontId="46" fillId="0" borderId="11" xfId="0" applyFont="1" applyFill="1" applyBorder="1" applyAlignment="1">
      <alignment vertical="center"/>
    </xf>
    <xf numFmtId="1" fontId="45" fillId="0" borderId="11" xfId="0" applyNumberFormat="1" applyFont="1" applyFill="1" applyBorder="1" applyAlignment="1">
      <alignment horizontal="center" vertical="center"/>
    </xf>
    <xf numFmtId="0" fontId="28" fillId="24" borderId="11" xfId="0" applyFont="1" applyFill="1" applyBorder="1" applyAlignment="1">
      <alignment horizontal="left" vertical="center" indent="1"/>
    </xf>
    <xf numFmtId="0" fontId="28" fillId="0" borderId="11" xfId="0" applyFont="1" applyFill="1" applyBorder="1" applyAlignment="1">
      <alignment horizontal="left" vertical="center" indent="2"/>
    </xf>
    <xf numFmtId="1" fontId="1" fillId="0" borderId="11" xfId="0" applyNumberFormat="1" applyFont="1" applyFill="1" applyBorder="1" applyAlignment="1">
      <alignment vertical="center"/>
    </xf>
    <xf numFmtId="169" fontId="1" fillId="0" borderId="11" xfId="0" applyNumberFormat="1" applyFont="1" applyFill="1" applyBorder="1" applyAlignment="1">
      <alignment vertical="center"/>
    </xf>
    <xf numFmtId="0" fontId="1" fillId="25" borderId="0" xfId="58" applyFont="1" applyFill="1" applyBorder="1" applyAlignment="1">
      <alignment vertical="center"/>
    </xf>
    <xf numFmtId="0" fontId="1" fillId="0" borderId="0" xfId="58" applyFont="1" applyFill="1" applyAlignment="1">
      <alignment vertical="center"/>
    </xf>
    <xf numFmtId="0" fontId="47" fillId="0" borderId="0" xfId="56" applyFont="1" applyFill="1" applyAlignment="1">
      <alignment vertical="center"/>
    </xf>
    <xf numFmtId="0" fontId="48" fillId="0" borderId="0" xfId="56" applyFont="1" applyFill="1" applyAlignment="1">
      <alignment horizontal="center" vertical="center"/>
    </xf>
    <xf numFmtId="0" fontId="49" fillId="0" borderId="0" xfId="56" applyFont="1" applyAlignment="1">
      <alignment horizontal="center" vertical="center"/>
    </xf>
    <xf numFmtId="0" fontId="33" fillId="0" borderId="0" xfId="41" applyFont="1" applyFill="1" applyAlignment="1">
      <alignment vertical="center"/>
    </xf>
    <xf numFmtId="0" fontId="50" fillId="26" borderId="0" xfId="56" applyFont="1" applyFill="1" applyAlignment="1">
      <alignment horizontal="center" vertical="center"/>
    </xf>
    <xf numFmtId="0" fontId="51" fillId="26" borderId="0" xfId="56" applyFont="1" applyFill="1" applyAlignment="1">
      <alignment horizontal="center" vertical="center" wrapText="1"/>
    </xf>
    <xf numFmtId="0" fontId="49" fillId="0" borderId="0" xfId="56" applyFont="1" applyFill="1" applyAlignment="1">
      <alignment horizontal="center" vertical="center"/>
    </xf>
    <xf numFmtId="172" fontId="52" fillId="0" borderId="0" xfId="76" applyNumberFormat="1" applyFont="1" applyAlignment="1">
      <alignment horizontal="center" vertical="center"/>
    </xf>
    <xf numFmtId="172" fontId="53" fillId="0" borderId="0" xfId="76" applyNumberFormat="1" applyFont="1" applyAlignment="1">
      <alignment horizontal="center" vertical="center"/>
    </xf>
    <xf numFmtId="0" fontId="52" fillId="0" borderId="0" xfId="41" applyFont="1" applyFill="1" applyAlignment="1">
      <alignment vertical="center" wrapText="1"/>
    </xf>
    <xf numFmtId="0" fontId="52" fillId="0" borderId="0" xfId="56" applyFont="1" applyAlignment="1">
      <alignment vertical="center" wrapText="1"/>
    </xf>
    <xf numFmtId="0" fontId="33" fillId="0" borderId="0" xfId="42" applyFont="1" applyFill="1" applyAlignment="1">
      <alignment vertical="center"/>
    </xf>
    <xf numFmtId="1" fontId="49" fillId="0" borderId="0" xfId="56" applyNumberFormat="1" applyFont="1" applyFill="1" applyAlignment="1">
      <alignment horizontal="center" vertical="center"/>
    </xf>
    <xf numFmtId="171" fontId="53" fillId="0" borderId="0" xfId="76" applyNumberFormat="1" applyFont="1" applyAlignment="1">
      <alignment horizontal="center" vertical="center"/>
    </xf>
    <xf numFmtId="171" fontId="52" fillId="0" borderId="0" xfId="76" applyNumberFormat="1" applyFont="1" applyAlignment="1">
      <alignment horizontal="center" vertical="center"/>
    </xf>
    <xf numFmtId="0" fontId="54" fillId="0" borderId="0" xfId="56" applyFont="1" applyFill="1" applyAlignment="1">
      <alignment horizontal="center" vertical="center"/>
    </xf>
    <xf numFmtId="171" fontId="52" fillId="0" borderId="0" xfId="76" applyNumberFormat="1" applyFont="1" applyAlignment="1">
      <alignment horizontal="center" vertical="center" wrapText="1"/>
    </xf>
    <xf numFmtId="173" fontId="49" fillId="0" borderId="0" xfId="56" applyNumberFormat="1" applyFont="1" applyAlignment="1">
      <alignment vertical="center"/>
    </xf>
    <xf numFmtId="0" fontId="49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3" fillId="0" borderId="0" xfId="41" applyFont="1" applyFill="1" applyAlignment="1">
      <alignment vertical="center" wrapText="1"/>
    </xf>
    <xf numFmtId="0" fontId="54" fillId="0" borderId="0" xfId="56" applyFont="1" applyAlignment="1">
      <alignment horizontal="center" vertical="center"/>
    </xf>
    <xf numFmtId="165" fontId="52" fillId="0" borderId="0" xfId="76" applyNumberFormat="1" applyFont="1" applyAlignment="1">
      <alignment horizontal="center" vertical="center"/>
    </xf>
    <xf numFmtId="0" fontId="52" fillId="0" borderId="0" xfId="56" applyFont="1" applyAlignment="1">
      <alignment horizontal="center" vertical="center"/>
    </xf>
    <xf numFmtId="4" fontId="49" fillId="0" borderId="0" xfId="56" applyNumberFormat="1" applyFont="1" applyAlignment="1">
      <alignment horizontal="center" vertical="center"/>
    </xf>
    <xf numFmtId="0" fontId="53" fillId="27" borderId="0" xfId="56" applyFont="1" applyFill="1" applyAlignment="1">
      <alignment horizontal="center" vertical="center"/>
    </xf>
    <xf numFmtId="171" fontId="53" fillId="27" borderId="0" xfId="76" applyNumberFormat="1" applyFont="1" applyFill="1" applyAlignment="1">
      <alignment horizontal="center" vertical="center"/>
    </xf>
    <xf numFmtId="172" fontId="53" fillId="27" borderId="0" xfId="76" applyNumberFormat="1" applyFont="1" applyFill="1" applyAlignment="1">
      <alignment horizontal="center" vertical="center"/>
    </xf>
    <xf numFmtId="0" fontId="52" fillId="0" borderId="0" xfId="56" applyFont="1" applyAlignment="1">
      <alignment horizontal="right" vertical="center"/>
    </xf>
    <xf numFmtId="174" fontId="52" fillId="0" borderId="0" xfId="66" applyNumberFormat="1" applyFont="1" applyAlignment="1">
      <alignment horizontal="center" vertical="center"/>
    </xf>
    <xf numFmtId="175" fontId="48" fillId="0" borderId="0" xfId="56" applyNumberFormat="1" applyFont="1" applyAlignment="1">
      <alignment horizontal="center" vertical="center"/>
    </xf>
    <xf numFmtId="0" fontId="53" fillId="0" borderId="0" xfId="56" applyFont="1" applyAlignment="1">
      <alignment horizontal="right" vertical="center"/>
    </xf>
    <xf numFmtId="173" fontId="49" fillId="0" borderId="0" xfId="56" applyNumberFormat="1" applyFont="1" applyAlignment="1">
      <alignment horizontal="center" vertical="center"/>
    </xf>
    <xf numFmtId="0" fontId="53" fillId="0" borderId="0" xfId="56" applyFont="1" applyAlignment="1">
      <alignment horizontal="center" vertical="center"/>
    </xf>
    <xf numFmtId="0" fontId="48" fillId="0" borderId="0" xfId="56" applyFont="1" applyAlignment="1">
      <alignment horizontal="center" vertical="center" wrapText="1"/>
    </xf>
    <xf numFmtId="3" fontId="49" fillId="0" borderId="0" xfId="56" applyNumberFormat="1" applyFont="1" applyAlignment="1">
      <alignment horizontal="center" vertical="center"/>
    </xf>
    <xf numFmtId="0" fontId="51" fillId="26" borderId="0" xfId="56" applyFont="1" applyFill="1" applyAlignment="1">
      <alignment horizontal="center" vertical="center"/>
    </xf>
    <xf numFmtId="0" fontId="55" fillId="27" borderId="0" xfId="56" applyFont="1" applyFill="1" applyAlignment="1">
      <alignment horizontal="center" vertical="center"/>
    </xf>
    <xf numFmtId="171" fontId="55" fillId="27" borderId="0" xfId="76" applyNumberFormat="1" applyFont="1" applyFill="1" applyAlignment="1">
      <alignment horizontal="center" vertical="center"/>
    </xf>
    <xf numFmtId="0" fontId="56" fillId="0" borderId="0" xfId="56" applyFont="1" applyAlignment="1">
      <alignment horizontal="right" vertical="center"/>
    </xf>
    <xf numFmtId="171" fontId="56" fillId="0" borderId="0" xfId="76" applyNumberFormat="1" applyFont="1" applyAlignment="1">
      <alignment horizontal="center" vertical="center"/>
    </xf>
    <xf numFmtId="0" fontId="57" fillId="0" borderId="0" xfId="56" applyFont="1" applyAlignment="1">
      <alignment horizontal="center" vertical="center"/>
    </xf>
    <xf numFmtId="171" fontId="57" fillId="0" borderId="0" xfId="76" applyNumberFormat="1" applyFont="1" applyAlignment="1">
      <alignment horizontal="center" vertical="center"/>
    </xf>
    <xf numFmtId="3" fontId="52" fillId="0" borderId="0" xfId="56" applyNumberFormat="1" applyFont="1" applyAlignment="1">
      <alignment horizontal="right" vertical="center"/>
    </xf>
    <xf numFmtId="0" fontId="49" fillId="0" borderId="0" xfId="56" applyFont="1" applyAlignment="1">
      <alignment horizontal="right" vertical="center"/>
    </xf>
    <xf numFmtId="1" fontId="49" fillId="0" borderId="0" xfId="56" applyNumberFormat="1" applyFont="1" applyAlignment="1">
      <alignment vertical="center"/>
    </xf>
    <xf numFmtId="171" fontId="55" fillId="27" borderId="0" xfId="56" applyNumberFormat="1" applyFont="1" applyFill="1" applyAlignment="1">
      <alignment horizontal="center" vertical="center"/>
    </xf>
    <xf numFmtId="0" fontId="33" fillId="24" borderId="0" xfId="41" applyFont="1" applyFill="1" applyAlignment="1">
      <alignment vertical="center" wrapText="1"/>
    </xf>
    <xf numFmtId="0" fontId="53" fillId="27" borderId="0" xfId="56" applyFont="1" applyFill="1" applyAlignment="1">
      <alignment horizontal="right" vertical="center"/>
    </xf>
    <xf numFmtId="171" fontId="53" fillId="27" borderId="0" xfId="56" applyNumberFormat="1" applyFont="1" applyFill="1" applyAlignment="1">
      <alignment horizontal="center" vertical="center"/>
    </xf>
    <xf numFmtId="171" fontId="52" fillId="0" borderId="0" xfId="56" applyNumberFormat="1" applyFont="1" applyAlignment="1">
      <alignment horizontal="center" vertical="center"/>
    </xf>
    <xf numFmtId="9" fontId="52" fillId="0" borderId="0" xfId="64" applyFont="1" applyAlignment="1">
      <alignment horizontal="center" vertical="center"/>
    </xf>
    <xf numFmtId="3" fontId="48" fillId="0" borderId="0" xfId="56" applyNumberFormat="1" applyFont="1" applyAlignment="1">
      <alignment horizontal="center" vertical="center"/>
    </xf>
    <xf numFmtId="171" fontId="53" fillId="0" borderId="0" xfId="75" applyNumberFormat="1" applyFont="1" applyAlignment="1">
      <alignment horizontal="center" vertical="center"/>
    </xf>
    <xf numFmtId="171" fontId="58" fillId="0" borderId="0" xfId="56" applyNumberFormat="1" applyFont="1" applyAlignment="1">
      <alignment horizontal="center" vertical="center"/>
    </xf>
    <xf numFmtId="171" fontId="52" fillId="0" borderId="0" xfId="75" applyNumberFormat="1" applyFont="1" applyAlignment="1">
      <alignment horizontal="center" vertical="center"/>
    </xf>
    <xf numFmtId="9" fontId="58" fillId="24" borderId="0" xfId="66" applyFont="1" applyFill="1" applyAlignment="1">
      <alignment horizontal="center" vertical="center"/>
    </xf>
    <xf numFmtId="171" fontId="48" fillId="0" borderId="0" xfId="76" applyNumberFormat="1" applyFont="1" applyAlignment="1">
      <alignment horizontal="center" vertical="center"/>
    </xf>
    <xf numFmtId="0" fontId="53" fillId="0" borderId="0" xfId="56" applyFont="1" applyAlignment="1">
      <alignment horizontal="center" vertical="center" wrapText="1"/>
    </xf>
    <xf numFmtId="0" fontId="52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49" fillId="0" borderId="0" xfId="65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174" fontId="52" fillId="0" borderId="0" xfId="65" applyNumberFormat="1" applyFont="1" applyAlignment="1">
      <alignment horizontal="center" vertical="center"/>
    </xf>
    <xf numFmtId="0" fontId="49" fillId="0" borderId="0" xfId="56" applyFont="1" applyAlignment="1">
      <alignment vertical="center" wrapText="1"/>
    </xf>
    <xf numFmtId="174" fontId="52" fillId="0" borderId="0" xfId="64" applyNumberFormat="1" applyFont="1" applyAlignment="1">
      <alignment horizontal="center" vertical="center"/>
    </xf>
    <xf numFmtId="0" fontId="60" fillId="0" borderId="0" xfId="0" applyFont="1" applyAlignment="1">
      <alignment vertical="center" wrapText="1"/>
    </xf>
    <xf numFmtId="0" fontId="60" fillId="0" borderId="0" xfId="56" applyFont="1" applyAlignment="1">
      <alignment vertical="center" wrapText="1"/>
    </xf>
    <xf numFmtId="0" fontId="1" fillId="25" borderId="11" xfId="43" applyFont="1" applyFill="1" applyBorder="1" applyAlignment="1">
      <alignment horizontal="left" vertical="center" wrapText="1" indent="3"/>
    </xf>
    <xf numFmtId="0" fontId="1" fillId="25" borderId="11" xfId="43" applyFont="1" applyFill="1" applyBorder="1" applyAlignment="1">
      <alignment horizontal="left" vertical="center" wrapText="1" indent="5"/>
    </xf>
    <xf numFmtId="0" fontId="1" fillId="25" borderId="11" xfId="43" applyFont="1" applyFill="1" applyBorder="1" applyAlignment="1">
      <alignment horizontal="left" vertical="center" indent="5"/>
    </xf>
    <xf numFmtId="0" fontId="27" fillId="25" borderId="0" xfId="43" applyFont="1" applyFill="1" applyAlignment="1">
      <alignment horizontal="center" vertical="center" wrapText="1"/>
    </xf>
    <xf numFmtId="0" fontId="1" fillId="25" borderId="0" xfId="43" applyFont="1" applyFill="1"/>
    <xf numFmtId="0" fontId="37" fillId="25" borderId="11" xfId="43" applyFont="1" applyFill="1" applyBorder="1" applyAlignment="1">
      <alignment horizontal="center" vertical="center" wrapText="1"/>
    </xf>
    <xf numFmtId="0" fontId="27" fillId="25" borderId="11" xfId="43" applyFont="1" applyFill="1" applyBorder="1" applyAlignment="1">
      <alignment horizontal="center" vertical="center"/>
    </xf>
    <xf numFmtId="0" fontId="26" fillId="25" borderId="11" xfId="43" applyFont="1" applyFill="1" applyBorder="1" applyAlignment="1">
      <alignment horizontal="center" vertical="center"/>
    </xf>
    <xf numFmtId="0" fontId="27" fillId="25" borderId="11" xfId="43" applyFont="1" applyFill="1" applyBorder="1" applyAlignment="1">
      <alignment horizontal="center" vertical="center" wrapText="1"/>
    </xf>
    <xf numFmtId="4" fontId="27" fillId="25" borderId="11" xfId="43" applyNumberFormat="1" applyFont="1" applyFill="1" applyBorder="1" applyAlignment="1">
      <alignment horizontal="center" vertical="center"/>
    </xf>
    <xf numFmtId="4" fontId="27" fillId="25" borderId="11" xfId="0" applyNumberFormat="1" applyFont="1" applyFill="1" applyBorder="1" applyAlignment="1">
      <alignment horizontal="center" vertical="center"/>
    </xf>
    <xf numFmtId="4" fontId="26" fillId="25" borderId="11" xfId="0" applyNumberFormat="1" applyFont="1" applyFill="1" applyBorder="1" applyAlignment="1">
      <alignment horizontal="center" vertical="center"/>
    </xf>
    <xf numFmtId="4" fontId="26" fillId="25" borderId="11" xfId="43" applyNumberFormat="1" applyFont="1" applyFill="1" applyBorder="1" applyAlignment="1">
      <alignment horizontal="center" vertical="center"/>
    </xf>
    <xf numFmtId="4" fontId="27" fillId="25" borderId="11" xfId="43" applyNumberFormat="1" applyFont="1" applyFill="1" applyBorder="1" applyAlignment="1">
      <alignment horizontal="center" vertical="center" wrapText="1"/>
    </xf>
    <xf numFmtId="4" fontId="26" fillId="25" borderId="11" xfId="43" applyNumberFormat="1" applyFont="1" applyFill="1" applyBorder="1" applyAlignment="1">
      <alignment horizontal="center" vertical="center" wrapText="1"/>
    </xf>
    <xf numFmtId="0" fontId="2" fillId="25" borderId="11" xfId="0" applyFont="1" applyFill="1" applyBorder="1" applyAlignment="1">
      <alignment horizontal="left" vertical="center" wrapText="1" indent="1"/>
    </xf>
    <xf numFmtId="0" fontId="1" fillId="25" borderId="11" xfId="43" applyFont="1" applyFill="1" applyBorder="1" applyAlignment="1">
      <alignment horizontal="left" vertical="center" indent="3"/>
    </xf>
    <xf numFmtId="0" fontId="1" fillId="25" borderId="11" xfId="0" applyFont="1" applyFill="1" applyBorder="1" applyAlignment="1">
      <alignment horizontal="left" vertical="center" wrapText="1" indent="7"/>
    </xf>
    <xf numFmtId="0" fontId="1" fillId="25" borderId="11" xfId="0" applyFont="1" applyFill="1" applyBorder="1" applyAlignment="1">
      <alignment horizontal="left" vertical="center" wrapText="1" indent="1"/>
    </xf>
    <xf numFmtId="49" fontId="27" fillId="25" borderId="11" xfId="43" applyNumberFormat="1" applyFont="1" applyFill="1" applyBorder="1" applyAlignment="1">
      <alignment horizontal="center" vertical="center"/>
    </xf>
    <xf numFmtId="49" fontId="26" fillId="25" borderId="11" xfId="43" applyNumberFormat="1" applyFont="1" applyFill="1" applyBorder="1" applyAlignment="1">
      <alignment horizontal="center" vertical="center"/>
    </xf>
    <xf numFmtId="49" fontId="26" fillId="25" borderId="11" xfId="0" applyNumberFormat="1" applyFont="1" applyFill="1" applyBorder="1" applyAlignment="1">
      <alignment horizontal="center" vertical="center"/>
    </xf>
    <xf numFmtId="4" fontId="26" fillId="25" borderId="22" xfId="43" applyNumberFormat="1" applyFont="1" applyFill="1" applyBorder="1" applyAlignment="1">
      <alignment horizontal="center" vertical="center" wrapText="1"/>
    </xf>
    <xf numFmtId="49" fontId="27" fillId="25" borderId="11" xfId="0" applyNumberFormat="1" applyFont="1" applyFill="1" applyBorder="1" applyAlignment="1">
      <alignment horizontal="center" vertical="center"/>
    </xf>
    <xf numFmtId="49" fontId="1" fillId="25" borderId="11" xfId="43" applyNumberFormat="1" applyFont="1" applyFill="1" applyBorder="1" applyAlignment="1">
      <alignment horizontal="left" vertical="center" indent="1"/>
    </xf>
    <xf numFmtId="0" fontId="1" fillId="25" borderId="11" xfId="43" applyFont="1" applyFill="1" applyBorder="1" applyAlignment="1">
      <alignment horizontal="left" vertical="center" wrapText="1" indent="1"/>
    </xf>
    <xf numFmtId="0" fontId="1" fillId="25" borderId="11" xfId="43" applyFont="1" applyFill="1" applyBorder="1" applyAlignment="1">
      <alignment horizontal="left" vertical="center" indent="1"/>
    </xf>
    <xf numFmtId="49" fontId="27" fillId="25" borderId="0" xfId="43" applyNumberFormat="1" applyFont="1" applyFill="1" applyAlignment="1">
      <alignment horizontal="center" vertical="center"/>
    </xf>
    <xf numFmtId="0" fontId="1" fillId="25" borderId="0" xfId="43" applyFont="1" applyFill="1" applyAlignment="1">
      <alignment wrapText="1"/>
    </xf>
    <xf numFmtId="0" fontId="1" fillId="25" borderId="0" xfId="43" applyFont="1" applyFill="1" applyAlignment="1">
      <alignment horizontal="center" vertical="center" wrapText="1"/>
    </xf>
    <xf numFmtId="0" fontId="63" fillId="25" borderId="0" xfId="0" applyFont="1" applyFill="1" applyAlignment="1">
      <alignment horizontal="justify" vertical="center"/>
    </xf>
    <xf numFmtId="2" fontId="26" fillId="25" borderId="11" xfId="43" applyNumberFormat="1" applyFont="1" applyFill="1" applyBorder="1" applyAlignment="1">
      <alignment horizontal="center" vertical="center" wrapText="1"/>
    </xf>
    <xf numFmtId="0" fontId="26" fillId="25" borderId="11" xfId="43" applyFont="1" applyFill="1" applyBorder="1" applyAlignment="1">
      <alignment horizontal="center" vertical="center" wrapText="1"/>
    </xf>
    <xf numFmtId="49" fontId="37" fillId="25" borderId="11" xfId="43" applyNumberFormat="1" applyFont="1" applyFill="1" applyBorder="1" applyAlignment="1">
      <alignment horizontal="center" vertical="center"/>
    </xf>
    <xf numFmtId="0" fontId="2" fillId="25" borderId="0" xfId="43" applyFont="1" applyFill="1" applyAlignment="1">
      <alignment vertical="center"/>
    </xf>
    <xf numFmtId="0" fontId="1" fillId="25" borderId="0" xfId="43" applyFont="1" applyFill="1" applyAlignment="1">
      <alignment vertical="center"/>
    </xf>
    <xf numFmtId="0" fontId="2" fillId="25" borderId="11" xfId="0" applyFont="1" applyFill="1" applyBorder="1" applyAlignment="1">
      <alignment vertical="center" wrapText="1"/>
    </xf>
    <xf numFmtId="0" fontId="2" fillId="25" borderId="11" xfId="43" applyFont="1" applyFill="1" applyBorder="1" applyAlignment="1">
      <alignment horizontal="left" vertical="center" wrapText="1" indent="1"/>
    </xf>
    <xf numFmtId="0" fontId="2" fillId="25" borderId="0" xfId="43" applyFont="1" applyFill="1"/>
    <xf numFmtId="0" fontId="2" fillId="25" borderId="11" xfId="0" applyFont="1" applyFill="1" applyBorder="1" applyAlignment="1">
      <alignment vertical="center"/>
    </xf>
    <xf numFmtId="0" fontId="1" fillId="25" borderId="11" xfId="43" applyFont="1" applyFill="1" applyBorder="1" applyAlignment="1">
      <alignment horizontal="left" vertical="center" indent="7"/>
    </xf>
    <xf numFmtId="0" fontId="1" fillId="25" borderId="11" xfId="0" applyFont="1" applyFill="1" applyBorder="1" applyAlignment="1">
      <alignment horizontal="left" vertical="center" wrapText="1" indent="2"/>
    </xf>
    <xf numFmtId="1" fontId="3" fillId="25" borderId="23" xfId="43" applyNumberFormat="1" applyFont="1" applyFill="1" applyBorder="1" applyAlignment="1">
      <alignment horizontal="center" vertical="center" wrapText="1"/>
    </xf>
    <xf numFmtId="49" fontId="2" fillId="25" borderId="11" xfId="0" applyNumberFormat="1" applyFont="1" applyFill="1" applyBorder="1" applyAlignment="1">
      <alignment vertical="center" wrapText="1"/>
    </xf>
    <xf numFmtId="0" fontId="2" fillId="25" borderId="11" xfId="43" applyFont="1" applyFill="1" applyBorder="1" applyAlignment="1">
      <alignment horizontal="left" vertical="center" indent="1"/>
    </xf>
    <xf numFmtId="0" fontId="64" fillId="25" borderId="11" xfId="0" applyFont="1" applyFill="1" applyBorder="1" applyAlignment="1">
      <alignment horizontal="center" vertical="center"/>
    </xf>
    <xf numFmtId="0" fontId="27" fillId="25" borderId="11" xfId="0" applyFont="1" applyFill="1" applyBorder="1" applyAlignment="1">
      <alignment horizontal="center" vertical="center"/>
    </xf>
    <xf numFmtId="175" fontId="26" fillId="25" borderId="11" xfId="0" applyNumberFormat="1" applyFont="1" applyFill="1" applyBorder="1" applyAlignment="1">
      <alignment horizontal="center" vertical="center"/>
    </xf>
    <xf numFmtId="3" fontId="27" fillId="25" borderId="11" xfId="43" applyNumberFormat="1" applyFont="1" applyFill="1" applyBorder="1" applyAlignment="1">
      <alignment horizontal="center" vertical="center"/>
    </xf>
    <xf numFmtId="175" fontId="27" fillId="25" borderId="11" xfId="0" applyNumberFormat="1" applyFont="1" applyFill="1" applyBorder="1" applyAlignment="1">
      <alignment horizontal="center" vertical="center"/>
    </xf>
    <xf numFmtId="49" fontId="37" fillId="25" borderId="11" xfId="43" applyNumberFormat="1" applyFont="1" applyFill="1" applyBorder="1" applyAlignment="1">
      <alignment horizontal="center" vertical="center" wrapText="1"/>
    </xf>
    <xf numFmtId="0" fontId="3" fillId="25" borderId="23" xfId="43" applyFont="1" applyFill="1" applyBorder="1" applyAlignment="1">
      <alignment horizontal="center" vertical="center" wrapText="1"/>
    </xf>
    <xf numFmtId="164" fontId="26" fillId="25" borderId="11" xfId="0" applyNumberFormat="1" applyFont="1" applyFill="1" applyBorder="1" applyAlignment="1">
      <alignment horizontal="center" vertical="center"/>
    </xf>
    <xf numFmtId="4" fontId="1" fillId="25" borderId="0" xfId="43" applyNumberFormat="1" applyFont="1" applyFill="1"/>
    <xf numFmtId="4" fontId="26" fillId="0" borderId="11" xfId="43" applyNumberFormat="1" applyFont="1" applyFill="1" applyBorder="1" applyAlignment="1">
      <alignment horizontal="center" vertical="center"/>
    </xf>
    <xf numFmtId="175" fontId="26" fillId="0" borderId="11" xfId="0" applyNumberFormat="1" applyFont="1" applyFill="1" applyBorder="1" applyAlignment="1">
      <alignment horizontal="center" vertical="center"/>
    </xf>
    <xf numFmtId="4" fontId="27" fillId="0" borderId="11" xfId="0" applyNumberFormat="1" applyFont="1" applyFill="1" applyBorder="1" applyAlignment="1">
      <alignment horizontal="center" vertical="center"/>
    </xf>
    <xf numFmtId="4" fontId="27" fillId="0" borderId="11" xfId="43" applyNumberFormat="1" applyFont="1" applyFill="1" applyBorder="1" applyAlignment="1">
      <alignment horizontal="center" vertical="center" wrapText="1"/>
    </xf>
    <xf numFmtId="0" fontId="52" fillId="0" borderId="0" xfId="56" applyFont="1" applyAlignment="1">
      <alignment horizontal="center" vertical="center" wrapText="1"/>
    </xf>
    <xf numFmtId="0" fontId="2" fillId="28" borderId="19" xfId="0" applyFont="1" applyFill="1" applyBorder="1" applyAlignment="1">
      <alignment horizontal="center" vertical="center" wrapText="1"/>
    </xf>
    <xf numFmtId="0" fontId="2" fillId="28" borderId="0" xfId="0" applyFont="1" applyFill="1" applyBorder="1" applyAlignment="1">
      <alignment horizontal="center" vertical="center" wrapText="1"/>
    </xf>
    <xf numFmtId="0" fontId="2" fillId="28" borderId="11" xfId="0" applyFont="1" applyFill="1" applyBorder="1" applyAlignment="1">
      <alignment horizontal="center" vertical="center" wrapText="1"/>
    </xf>
    <xf numFmtId="0" fontId="52" fillId="0" borderId="0" xfId="56" applyFont="1" applyAlignment="1">
      <alignment horizontal="left" vertical="center" wrapText="1"/>
    </xf>
    <xf numFmtId="0" fontId="52" fillId="0" borderId="0" xfId="41" applyFont="1" applyFill="1" applyAlignment="1">
      <alignment horizontal="center" vertical="center" wrapText="1"/>
    </xf>
    <xf numFmtId="0" fontId="39" fillId="25" borderId="0" xfId="0" applyFont="1" applyFill="1" applyAlignment="1">
      <alignment horizontal="center" vertical="top" wrapText="1"/>
    </xf>
    <xf numFmtId="0" fontId="61" fillId="25" borderId="0" xfId="43" applyFont="1" applyFill="1" applyAlignment="1">
      <alignment horizontal="center" vertical="center" wrapText="1"/>
    </xf>
    <xf numFmtId="49" fontId="37" fillId="25" borderId="11" xfId="43" applyNumberFormat="1" applyFont="1" applyFill="1" applyBorder="1" applyAlignment="1">
      <alignment horizontal="center" vertical="center" wrapText="1"/>
    </xf>
    <xf numFmtId="0" fontId="3" fillId="25" borderId="11" xfId="43" applyFont="1" applyFill="1" applyBorder="1" applyAlignment="1">
      <alignment horizontal="center" vertical="center" wrapText="1"/>
    </xf>
    <xf numFmtId="0" fontId="2" fillId="25" borderId="11" xfId="43" applyFont="1" applyFill="1" applyBorder="1" applyAlignment="1">
      <alignment horizontal="center" vertical="center" wrapText="1"/>
    </xf>
    <xf numFmtId="0" fontId="3" fillId="25" borderId="23" xfId="43" applyFont="1" applyFill="1" applyBorder="1" applyAlignment="1">
      <alignment horizontal="center" vertical="center" wrapText="1"/>
    </xf>
    <xf numFmtId="0" fontId="3" fillId="25" borderId="24" xfId="43" applyFont="1" applyFill="1" applyBorder="1" applyAlignment="1">
      <alignment horizontal="center" vertical="center" wrapText="1"/>
    </xf>
    <xf numFmtId="0" fontId="63" fillId="25" borderId="0" xfId="0" applyFont="1" applyFill="1" applyAlignment="1">
      <alignment horizontal="center" vertical="center" wrapText="1"/>
    </xf>
    <xf numFmtId="0" fontId="38" fillId="25" borderId="0" xfId="43" applyFont="1" applyFill="1" applyAlignment="1">
      <alignment horizontal="center" vertical="center" wrapText="1"/>
    </xf>
    <xf numFmtId="0" fontId="63" fillId="25" borderId="0" xfId="0" applyFont="1" applyFill="1" applyAlignment="1">
      <alignment horizontal="center" vertical="center"/>
    </xf>
    <xf numFmtId="0" fontId="39" fillId="25" borderId="0" xfId="0" applyFont="1" applyFill="1" applyAlignment="1">
      <alignment horizontal="center" vertical="top"/>
    </xf>
    <xf numFmtId="0" fontId="2" fillId="25" borderId="11" xfId="43" applyFont="1" applyFill="1" applyBorder="1" applyAlignment="1">
      <alignment horizontal="left" vertical="center" wrapText="1"/>
    </xf>
    <xf numFmtId="49" fontId="62" fillId="25" borderId="11" xfId="43" applyNumberFormat="1" applyFont="1" applyFill="1" applyBorder="1" applyAlignment="1">
      <alignment horizontal="center" vertical="center"/>
    </xf>
    <xf numFmtId="0" fontId="61" fillId="25" borderId="18" xfId="43" applyFont="1" applyFill="1" applyBorder="1" applyAlignment="1">
      <alignment horizontal="center" vertical="center" wrapText="1"/>
    </xf>
    <xf numFmtId="0" fontId="61" fillId="25" borderId="0" xfId="43" applyFont="1" applyFill="1" applyBorder="1" applyAlignment="1">
      <alignment horizontal="center" vertical="center" wrapText="1"/>
    </xf>
    <xf numFmtId="0" fontId="61" fillId="25" borderId="20" xfId="43" applyFont="1" applyFill="1" applyBorder="1" applyAlignment="1">
      <alignment horizontal="center" vertical="center" wrapText="1"/>
    </xf>
    <xf numFmtId="164" fontId="27" fillId="25" borderId="11" xfId="0" applyNumberFormat="1" applyFont="1" applyFill="1" applyBorder="1" applyAlignment="1">
      <alignment horizontal="center" vertical="center"/>
    </xf>
  </cellXfs>
  <cellStyles count="82">
    <cellStyle name="=C:\WINNT35\SYSTEM32\COMMAND.COM 2" xfId="81" xr:uid="{00000000-0005-0000-0000-000000000000}"/>
    <cellStyle name="20% - Акцент1 2" xfId="1" xr:uid="{00000000-0005-0000-0000-000001000000}"/>
    <cellStyle name="20% - Акцент2 2" xfId="2" xr:uid="{00000000-0005-0000-0000-000002000000}"/>
    <cellStyle name="20% - Акцент3 2" xfId="3" xr:uid="{00000000-0005-0000-0000-000003000000}"/>
    <cellStyle name="20% - Акцент4 2" xfId="4" xr:uid="{00000000-0005-0000-0000-000004000000}"/>
    <cellStyle name="20% - Акцент5 2" xfId="5" xr:uid="{00000000-0005-0000-0000-000005000000}"/>
    <cellStyle name="20% - Акцент6 2" xfId="6" xr:uid="{00000000-0005-0000-0000-000006000000}"/>
    <cellStyle name="40% - Акцент1 2" xfId="7" xr:uid="{00000000-0005-0000-0000-000007000000}"/>
    <cellStyle name="40% - Акцент2 2" xfId="8" xr:uid="{00000000-0005-0000-0000-000008000000}"/>
    <cellStyle name="40% - Акцент3 2" xfId="9" xr:uid="{00000000-0005-0000-0000-000009000000}"/>
    <cellStyle name="40% - Акцент4 2" xfId="10" xr:uid="{00000000-0005-0000-0000-00000A000000}"/>
    <cellStyle name="40% - Акцент5 2" xfId="11" xr:uid="{00000000-0005-0000-0000-00000B000000}"/>
    <cellStyle name="40% - Акцент6 2" xfId="12" xr:uid="{00000000-0005-0000-0000-00000C000000}"/>
    <cellStyle name="60% - Акцент1 2" xfId="13" xr:uid="{00000000-0005-0000-0000-00000D000000}"/>
    <cellStyle name="60% - Акцент2 2" xfId="14" xr:uid="{00000000-0005-0000-0000-00000E000000}"/>
    <cellStyle name="60% - Акцент3 2" xfId="15" xr:uid="{00000000-0005-0000-0000-00000F000000}"/>
    <cellStyle name="60% - Акцент4 2" xfId="16" xr:uid="{00000000-0005-0000-0000-000010000000}"/>
    <cellStyle name="60% - Акцент5 2" xfId="17" xr:uid="{00000000-0005-0000-0000-000011000000}"/>
    <cellStyle name="60% - Акцент6 2" xfId="18" xr:uid="{00000000-0005-0000-0000-000012000000}"/>
    <cellStyle name="Normal 2" xfId="19" xr:uid="{00000000-0005-0000-0000-000013000000}"/>
    <cellStyle name="Акцент1 2" xfId="20" xr:uid="{00000000-0005-0000-0000-000014000000}"/>
    <cellStyle name="Акцент2 2" xfId="21" xr:uid="{00000000-0005-0000-0000-000015000000}"/>
    <cellStyle name="Акцент3 2" xfId="22" xr:uid="{00000000-0005-0000-0000-000016000000}"/>
    <cellStyle name="Акцент4 2" xfId="23" xr:uid="{00000000-0005-0000-0000-000017000000}"/>
    <cellStyle name="Акцент5 2" xfId="24" xr:uid="{00000000-0005-0000-0000-000018000000}"/>
    <cellStyle name="Акцент6 2" xfId="25" xr:uid="{00000000-0005-0000-0000-000019000000}"/>
    <cellStyle name="Ввод  2" xfId="26" xr:uid="{00000000-0005-0000-0000-00001A000000}"/>
    <cellStyle name="Вывод 2" xfId="27" xr:uid="{00000000-0005-0000-0000-00001B000000}"/>
    <cellStyle name="Вычисление 2" xfId="28" xr:uid="{00000000-0005-0000-0000-00001C000000}"/>
    <cellStyle name="Заголовок 1 2" xfId="29" xr:uid="{00000000-0005-0000-0000-00001D000000}"/>
    <cellStyle name="Заголовок 2 2" xfId="30" xr:uid="{00000000-0005-0000-0000-00001E000000}"/>
    <cellStyle name="Заголовок 3 2" xfId="31" xr:uid="{00000000-0005-0000-0000-00001F000000}"/>
    <cellStyle name="Заголовок 4 2" xfId="32" xr:uid="{00000000-0005-0000-0000-000020000000}"/>
    <cellStyle name="Итог 2" xfId="33" xr:uid="{00000000-0005-0000-0000-000021000000}"/>
    <cellStyle name="Контрольная ячейка 2" xfId="34" xr:uid="{00000000-0005-0000-0000-000022000000}"/>
    <cellStyle name="Название 2" xfId="35" xr:uid="{00000000-0005-0000-0000-000023000000}"/>
    <cellStyle name="Нейтральный 2" xfId="36" xr:uid="{00000000-0005-0000-0000-000024000000}"/>
    <cellStyle name="Обычный" xfId="0" builtinId="0"/>
    <cellStyle name="Обычный 11" xfId="79" xr:uid="{00000000-0005-0000-0000-000026000000}"/>
    <cellStyle name="Обычный 11 2 2 2" xfId="80" xr:uid="{00000000-0005-0000-0000-000027000000}"/>
    <cellStyle name="Обычный 12" xfId="37" xr:uid="{00000000-0005-0000-0000-000028000000}"/>
    <cellStyle name="Обычный 12 2" xfId="38" xr:uid="{00000000-0005-0000-0000-000029000000}"/>
    <cellStyle name="Обычный 2" xfId="39" xr:uid="{00000000-0005-0000-0000-00002A000000}"/>
    <cellStyle name="Обычный 2 26 2" xfId="40" xr:uid="{00000000-0005-0000-0000-00002B000000}"/>
    <cellStyle name="Обычный 3" xfId="41" xr:uid="{00000000-0005-0000-0000-00002C000000}"/>
    <cellStyle name="Обычный 3 10 2" xfId="42" xr:uid="{00000000-0005-0000-0000-00002D000000}"/>
    <cellStyle name="Обычный 3 2" xfId="43" xr:uid="{00000000-0005-0000-0000-00002E000000}"/>
    <cellStyle name="Обычный 3 2 2 2" xfId="44" xr:uid="{00000000-0005-0000-0000-00002F000000}"/>
    <cellStyle name="Обычный 3 21" xfId="45" xr:uid="{00000000-0005-0000-0000-000030000000}"/>
    <cellStyle name="Обычный 30" xfId="46" xr:uid="{00000000-0005-0000-0000-000031000000}"/>
    <cellStyle name="Обычный 4" xfId="47" xr:uid="{00000000-0005-0000-0000-000032000000}"/>
    <cellStyle name="Обычный 4 2" xfId="48" xr:uid="{00000000-0005-0000-0000-000033000000}"/>
    <cellStyle name="Обычный 5" xfId="49" xr:uid="{00000000-0005-0000-0000-000034000000}"/>
    <cellStyle name="Обычный 6" xfId="50" xr:uid="{00000000-0005-0000-0000-000035000000}"/>
    <cellStyle name="Обычный 6 2" xfId="51" xr:uid="{00000000-0005-0000-0000-000036000000}"/>
    <cellStyle name="Обычный 6 2 2" xfId="52" xr:uid="{00000000-0005-0000-0000-000037000000}"/>
    <cellStyle name="Обычный 6 2 3" xfId="53" xr:uid="{00000000-0005-0000-0000-000038000000}"/>
    <cellStyle name="Обычный 7" xfId="54" xr:uid="{00000000-0005-0000-0000-000039000000}"/>
    <cellStyle name="Обычный 7 2" xfId="55" xr:uid="{00000000-0005-0000-0000-00003A000000}"/>
    <cellStyle name="Обычный 8" xfId="56" xr:uid="{00000000-0005-0000-0000-00003B000000}"/>
    <cellStyle name="Обычный_BPnov (1)" xfId="57" xr:uid="{00000000-0005-0000-0000-00003C000000}"/>
    <cellStyle name="Обычный_Формат МЭ  - (кор  08 09 2010) 2" xfId="58" xr:uid="{00000000-0005-0000-0000-00003D000000}"/>
    <cellStyle name="Плохой 2" xfId="59" xr:uid="{00000000-0005-0000-0000-00003E000000}"/>
    <cellStyle name="Пояснение 2" xfId="60" xr:uid="{00000000-0005-0000-0000-00003F000000}"/>
    <cellStyle name="Примечание 2" xfId="61" xr:uid="{00000000-0005-0000-0000-000040000000}"/>
    <cellStyle name="Примечание 52" xfId="78" xr:uid="{00000000-0005-0000-0000-000041000000}"/>
    <cellStyle name="Процентный 2" xfId="62" xr:uid="{00000000-0005-0000-0000-000042000000}"/>
    <cellStyle name="Процентный 2 3" xfId="63" xr:uid="{00000000-0005-0000-0000-000043000000}"/>
    <cellStyle name="Процентный 2 3 2" xfId="64" xr:uid="{00000000-0005-0000-0000-000044000000}"/>
    <cellStyle name="Процентный 3" xfId="65" xr:uid="{00000000-0005-0000-0000-000045000000}"/>
    <cellStyle name="Процентный 4" xfId="66" xr:uid="{00000000-0005-0000-0000-000046000000}"/>
    <cellStyle name="Связанная ячейка 2" xfId="67" xr:uid="{00000000-0005-0000-0000-000047000000}"/>
    <cellStyle name="Стиль 1" xfId="68" xr:uid="{00000000-0005-0000-0000-000048000000}"/>
    <cellStyle name="Текст предупреждения 2" xfId="69" xr:uid="{00000000-0005-0000-0000-000049000000}"/>
    <cellStyle name="Финансовый" xfId="70" builtinId="3"/>
    <cellStyle name="Финансовый 2" xfId="71" xr:uid="{00000000-0005-0000-0000-00004B000000}"/>
    <cellStyle name="Финансовый 2 2 2 2 2" xfId="72" xr:uid="{00000000-0005-0000-0000-00004C000000}"/>
    <cellStyle name="Финансовый 3" xfId="73" xr:uid="{00000000-0005-0000-0000-00004D000000}"/>
    <cellStyle name="Финансовый 5" xfId="74" xr:uid="{00000000-0005-0000-0000-00004E000000}"/>
    <cellStyle name="Финансовый 5 2" xfId="75" xr:uid="{00000000-0005-0000-0000-00004F000000}"/>
    <cellStyle name="Финансовый 6" xfId="76" xr:uid="{00000000-0005-0000-0000-000050000000}"/>
    <cellStyle name="Хороший 2" xfId="77" xr:uid="{00000000-0005-0000-0000-000051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9EEED"/>
      <color rgb="FFFFFFE1"/>
      <color rgb="FFEFECF4"/>
      <color rgb="FFEEF3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43" customWidth="1"/>
    <col min="2" max="2" width="88.140625" style="43" customWidth="1"/>
    <col min="3" max="3" width="19.5703125" style="43" customWidth="1"/>
    <col min="4" max="4" width="18.140625" style="43" bestFit="1" customWidth="1"/>
    <col min="5" max="6" width="18.7109375" style="43" bestFit="1" customWidth="1"/>
    <col min="7" max="7" width="13.28515625" style="1" hidden="1" customWidth="1"/>
    <col min="8" max="8" width="87.5703125" style="1" customWidth="1"/>
    <col min="9" max="9" width="68.7109375" style="1" customWidth="1"/>
    <col min="10" max="10" width="9.85546875" style="1" customWidth="1"/>
    <col min="11" max="16384" width="9.85546875" style="1"/>
  </cols>
  <sheetData>
    <row r="1" spans="1:8" x14ac:dyDescent="0.25">
      <c r="A1" s="255" t="s">
        <v>119</v>
      </c>
      <c r="B1" s="256"/>
      <c r="C1" s="256"/>
      <c r="D1" s="256"/>
      <c r="E1" s="256"/>
      <c r="F1" s="256"/>
      <c r="G1" s="256"/>
    </row>
    <row r="2" spans="1:8" ht="16.5" thickBot="1" x14ac:dyDescent="0.3">
      <c r="A2" s="2" t="s">
        <v>0</v>
      </c>
      <c r="B2" s="3" t="s">
        <v>120</v>
      </c>
      <c r="C2" s="4" t="s">
        <v>121</v>
      </c>
      <c r="D2" s="4" t="s">
        <v>122</v>
      </c>
      <c r="E2" s="4" t="s">
        <v>123</v>
      </c>
      <c r="F2" s="4" t="s">
        <v>124</v>
      </c>
      <c r="G2" s="4" t="s">
        <v>81</v>
      </c>
    </row>
    <row r="3" spans="1:8" ht="16.5" thickBot="1" x14ac:dyDescent="0.3">
      <c r="A3" s="5">
        <v>1</v>
      </c>
      <c r="B3" s="6">
        <v>2</v>
      </c>
      <c r="C3" s="7"/>
      <c r="D3" s="7">
        <v>4</v>
      </c>
      <c r="E3" s="7">
        <v>5</v>
      </c>
      <c r="F3" s="7">
        <v>5</v>
      </c>
      <c r="G3" s="8"/>
      <c r="H3" s="9"/>
    </row>
    <row r="4" spans="1:8" x14ac:dyDescent="0.25">
      <c r="A4" s="10" t="s">
        <v>125</v>
      </c>
      <c r="B4" s="11" t="s">
        <v>126</v>
      </c>
      <c r="C4" s="12">
        <v>1471.4087790958158</v>
      </c>
      <c r="D4" s="12">
        <v>1573.3819227067406</v>
      </c>
      <c r="E4" s="12">
        <v>1585.7592146296631</v>
      </c>
      <c r="F4" s="12">
        <v>1649.5931772703236</v>
      </c>
      <c r="G4" s="13">
        <f>SUM(C4:F4)</f>
        <v>6280.1430937025425</v>
      </c>
      <c r="H4" s="14"/>
    </row>
    <row r="5" spans="1:8" x14ac:dyDescent="0.25">
      <c r="A5" s="15"/>
      <c r="B5" s="16" t="s">
        <v>127</v>
      </c>
      <c r="C5" s="12"/>
      <c r="D5" s="12"/>
      <c r="E5" s="12"/>
      <c r="F5" s="12"/>
      <c r="G5" s="13" t="e">
        <f>#N/A</f>
        <v>#N/A</v>
      </c>
      <c r="H5" s="9"/>
    </row>
    <row r="6" spans="1:8" ht="31.5" x14ac:dyDescent="0.25">
      <c r="A6" s="15" t="s">
        <v>128</v>
      </c>
      <c r="B6" s="16" t="s">
        <v>129</v>
      </c>
      <c r="C6" s="17">
        <v>1393.5521911251199</v>
      </c>
      <c r="D6" s="12">
        <v>1487.8664643789443</v>
      </c>
      <c r="E6" s="12">
        <v>1527.3172112506459</v>
      </c>
      <c r="F6" s="12">
        <v>1587.9392953829388</v>
      </c>
      <c r="G6" s="13" t="e">
        <f>#N/A</f>
        <v>#N/A</v>
      </c>
      <c r="H6" s="14"/>
    </row>
    <row r="7" spans="1:8" x14ac:dyDescent="0.25">
      <c r="A7" s="18" t="s">
        <v>130</v>
      </c>
      <c r="B7" s="16" t="s">
        <v>131</v>
      </c>
      <c r="C7" s="17">
        <v>77.856587970695983</v>
      </c>
      <c r="D7" s="12">
        <v>85.515458327796352</v>
      </c>
      <c r="E7" s="12">
        <v>58.442003379017144</v>
      </c>
      <c r="F7" s="12">
        <v>61.653881887384891</v>
      </c>
      <c r="G7" s="13" t="e">
        <f>#N/A</f>
        <v>#N/A</v>
      </c>
      <c r="H7" s="14"/>
    </row>
    <row r="8" spans="1:8" x14ac:dyDescent="0.25">
      <c r="A8" s="19" t="s">
        <v>132</v>
      </c>
      <c r="B8" s="11" t="s">
        <v>133</v>
      </c>
      <c r="C8" s="20">
        <v>1771.9911320000001</v>
      </c>
      <c r="D8" s="12">
        <v>1891.5538059999997</v>
      </c>
      <c r="E8" s="12">
        <v>1908.3476839999998</v>
      </c>
      <c r="F8" s="12">
        <v>1955.6517599999997</v>
      </c>
      <c r="G8" s="13" t="e">
        <f>#N/A</f>
        <v>#N/A</v>
      </c>
      <c r="H8" s="14"/>
    </row>
    <row r="9" spans="1:8" x14ac:dyDescent="0.25">
      <c r="A9" s="21" t="s">
        <v>72</v>
      </c>
      <c r="B9" s="11" t="s">
        <v>134</v>
      </c>
      <c r="C9" s="20">
        <v>581.75411182272308</v>
      </c>
      <c r="D9" s="12">
        <v>602.76269116160211</v>
      </c>
      <c r="E9" s="12">
        <v>624.65447809439888</v>
      </c>
      <c r="F9" s="12">
        <v>649.33861305256653</v>
      </c>
      <c r="G9" s="13" t="e">
        <f>#N/A</f>
        <v>#N/A</v>
      </c>
      <c r="H9" s="22"/>
    </row>
    <row r="10" spans="1:8" x14ac:dyDescent="0.25">
      <c r="A10" s="15"/>
      <c r="B10" s="16" t="s">
        <v>127</v>
      </c>
      <c r="C10" s="23"/>
      <c r="D10" s="24"/>
      <c r="E10" s="24"/>
      <c r="F10" s="24"/>
      <c r="G10" s="13" t="e">
        <f>#N/A</f>
        <v>#N/A</v>
      </c>
      <c r="H10" s="25"/>
    </row>
    <row r="11" spans="1:8" x14ac:dyDescent="0.25">
      <c r="A11" s="15" t="s">
        <v>128</v>
      </c>
      <c r="B11" s="16" t="s">
        <v>135</v>
      </c>
      <c r="C11" s="23">
        <v>531.86404964964311</v>
      </c>
      <c r="D11" s="24">
        <v>550.01240520932345</v>
      </c>
      <c r="E11" s="24">
        <v>568.79355056220675</v>
      </c>
      <c r="F11" s="24">
        <v>589.84546384991336</v>
      </c>
      <c r="G11" s="13" t="e">
        <f>#N/A</f>
        <v>#N/A</v>
      </c>
      <c r="H11" s="9"/>
    </row>
    <row r="12" spans="1:8" x14ac:dyDescent="0.25">
      <c r="A12" s="15" t="s">
        <v>130</v>
      </c>
      <c r="B12" s="16" t="s">
        <v>2</v>
      </c>
      <c r="C12" s="23">
        <v>31.666067833079996</v>
      </c>
      <c r="D12" s="24">
        <v>32.87315513539864</v>
      </c>
      <c r="E12" s="24">
        <v>34.354445003837562</v>
      </c>
      <c r="F12" s="24">
        <v>36.24393947904862</v>
      </c>
      <c r="G12" s="13" t="e">
        <f>#N/A</f>
        <v>#N/A</v>
      </c>
      <c r="H12" s="9"/>
    </row>
    <row r="13" spans="1:8" x14ac:dyDescent="0.25">
      <c r="A13" s="15" t="s">
        <v>136</v>
      </c>
      <c r="B13" s="16" t="s">
        <v>137</v>
      </c>
      <c r="C13" s="23">
        <v>18.223994339999997</v>
      </c>
      <c r="D13" s="24">
        <v>19.877130816879994</v>
      </c>
      <c r="E13" s="24">
        <v>21.506482528354638</v>
      </c>
      <c r="F13" s="24">
        <v>23.249209723604455</v>
      </c>
      <c r="G13" s="13" t="e">
        <f>#N/A</f>
        <v>#N/A</v>
      </c>
      <c r="H13" s="26"/>
    </row>
    <row r="14" spans="1:8" x14ac:dyDescent="0.25">
      <c r="A14" s="21" t="s">
        <v>74</v>
      </c>
      <c r="B14" s="11" t="s">
        <v>8</v>
      </c>
      <c r="C14" s="20">
        <v>490.76007416401131</v>
      </c>
      <c r="D14" s="12">
        <v>509.40895698224375</v>
      </c>
      <c r="E14" s="12">
        <v>532.33236004644471</v>
      </c>
      <c r="F14" s="12">
        <v>561.6106398489992</v>
      </c>
      <c r="G14" s="13" t="e">
        <f>#N/A</f>
        <v>#N/A</v>
      </c>
      <c r="H14" s="9"/>
    </row>
    <row r="15" spans="1:8" x14ac:dyDescent="0.25">
      <c r="A15" s="21" t="s">
        <v>77</v>
      </c>
      <c r="B15" s="11" t="s">
        <v>3</v>
      </c>
      <c r="C15" s="20">
        <v>182.08791219999995</v>
      </c>
      <c r="D15" s="27">
        <v>248.444089961</v>
      </c>
      <c r="E15" s="27">
        <v>249.09855200399997</v>
      </c>
      <c r="F15" s="27">
        <v>247.51132661719998</v>
      </c>
      <c r="G15" s="13" t="e">
        <f>#N/A</f>
        <v>#N/A</v>
      </c>
      <c r="H15" s="26"/>
    </row>
    <row r="16" spans="1:8" x14ac:dyDescent="0.25">
      <c r="A16" s="21" t="s">
        <v>138</v>
      </c>
      <c r="B16" s="11" t="s">
        <v>139</v>
      </c>
      <c r="C16" s="20">
        <v>12.714032999999999</v>
      </c>
      <c r="D16" s="12">
        <v>13.451446914</v>
      </c>
      <c r="E16" s="12">
        <v>14.191276494269999</v>
      </c>
      <c r="F16" s="12">
        <v>14.971796701454849</v>
      </c>
      <c r="G16" s="13" t="e">
        <f>#N/A</f>
        <v>#N/A</v>
      </c>
      <c r="H16" s="28"/>
    </row>
    <row r="17" spans="1:8" x14ac:dyDescent="0.25">
      <c r="A17" s="21" t="s">
        <v>140</v>
      </c>
      <c r="B17" s="11" t="s">
        <v>141</v>
      </c>
      <c r="C17" s="20">
        <v>504.6750008132658</v>
      </c>
      <c r="D17" s="12">
        <v>517.48662098115392</v>
      </c>
      <c r="E17" s="12">
        <v>488.07101736088623</v>
      </c>
      <c r="F17" s="12">
        <v>482.21938377977926</v>
      </c>
      <c r="G17" s="13" t="e">
        <f>#N/A</f>
        <v>#N/A</v>
      </c>
      <c r="H17" s="9"/>
    </row>
    <row r="18" spans="1:8" x14ac:dyDescent="0.25">
      <c r="A18" s="15"/>
      <c r="B18" s="16" t="s">
        <v>127</v>
      </c>
      <c r="C18" s="23"/>
      <c r="D18" s="24"/>
      <c r="E18" s="24"/>
      <c r="F18" s="24"/>
      <c r="G18" s="13" t="e">
        <f>#N/A</f>
        <v>#N/A</v>
      </c>
      <c r="H18" s="9"/>
    </row>
    <row r="19" spans="1:8" x14ac:dyDescent="0.25">
      <c r="A19" s="15" t="s">
        <v>142</v>
      </c>
      <c r="B19" s="16" t="s">
        <v>143</v>
      </c>
      <c r="C19" s="23">
        <v>81.454113800000002</v>
      </c>
      <c r="D19" s="29">
        <v>84.549370124400014</v>
      </c>
      <c r="E19" s="29">
        <v>88.354091779998015</v>
      </c>
      <c r="F19" s="29">
        <v>93.213566827897893</v>
      </c>
      <c r="G19" s="13" t="e">
        <f>#N/A</f>
        <v>#N/A</v>
      </c>
      <c r="H19" s="9"/>
    </row>
    <row r="20" spans="1:8" x14ac:dyDescent="0.25">
      <c r="A20" s="15" t="s">
        <v>144</v>
      </c>
      <c r="B20" s="16" t="s">
        <v>145</v>
      </c>
      <c r="C20" s="23">
        <v>83.031887504799997</v>
      </c>
      <c r="D20" s="29">
        <v>76.232030650702399</v>
      </c>
      <c r="E20" s="29">
        <v>55.973239839984004</v>
      </c>
      <c r="F20" s="29">
        <v>26.906259125183126</v>
      </c>
      <c r="G20" s="13" t="e">
        <f>#N/A</f>
        <v>#N/A</v>
      </c>
      <c r="H20" s="9"/>
    </row>
    <row r="21" spans="1:8" ht="16.5" thickBot="1" x14ac:dyDescent="0.3">
      <c r="A21" s="30" t="s">
        <v>146</v>
      </c>
      <c r="B21" s="16" t="s">
        <v>147</v>
      </c>
      <c r="C21" s="23">
        <v>29.437230865959801</v>
      </c>
      <c r="D21" s="29">
        <v>31.14459025618547</v>
      </c>
      <c r="E21" s="29">
        <v>32.857542720275667</v>
      </c>
      <c r="F21" s="29">
        <v>34.66470756989083</v>
      </c>
      <c r="G21" s="13" t="e">
        <f>#N/A</f>
        <v>#N/A</v>
      </c>
      <c r="H21" s="9"/>
    </row>
    <row r="22" spans="1:8" ht="16.5" thickBot="1" x14ac:dyDescent="0.3">
      <c r="A22" s="31" t="s">
        <v>148</v>
      </c>
      <c r="B22" s="11" t="s">
        <v>149</v>
      </c>
      <c r="C22" s="20">
        <v>-300.58235290418429</v>
      </c>
      <c r="D22" s="12">
        <v>-318.17188329325904</v>
      </c>
      <c r="E22" s="12">
        <v>-322.58846937033672</v>
      </c>
      <c r="F22" s="12">
        <v>-306.05858272967612</v>
      </c>
      <c r="G22" s="13" t="e">
        <f>#N/A</f>
        <v>#N/A</v>
      </c>
      <c r="H22" s="14"/>
    </row>
    <row r="23" spans="1:8" x14ac:dyDescent="0.25">
      <c r="A23" s="10" t="s">
        <v>150</v>
      </c>
      <c r="B23" s="11" t="s">
        <v>151</v>
      </c>
      <c r="C23" s="20">
        <v>253.47853612210002</v>
      </c>
      <c r="D23" s="12">
        <v>298.69440072895054</v>
      </c>
      <c r="E23" s="12">
        <v>343.39307794321775</v>
      </c>
      <c r="F23" s="12">
        <v>372.35159082009477</v>
      </c>
      <c r="G23" s="13" t="e">
        <f>#N/A</f>
        <v>#N/A</v>
      </c>
      <c r="H23" s="14"/>
    </row>
    <row r="24" spans="1:8" x14ac:dyDescent="0.25">
      <c r="A24" s="15" t="s">
        <v>72</v>
      </c>
      <c r="B24" s="16" t="s">
        <v>152</v>
      </c>
      <c r="C24" s="23">
        <v>547.27176001905093</v>
      </c>
      <c r="D24" s="24">
        <v>465.27259175792665</v>
      </c>
      <c r="E24" s="24">
        <v>514.8162623415493</v>
      </c>
      <c r="F24" s="24">
        <v>545.21251286033453</v>
      </c>
      <c r="G24" s="13" t="e">
        <f>#N/A</f>
        <v>#N/A</v>
      </c>
      <c r="H24" s="9"/>
    </row>
    <row r="25" spans="1:8" x14ac:dyDescent="0.25">
      <c r="A25" s="15"/>
      <c r="B25" s="16" t="s">
        <v>153</v>
      </c>
      <c r="C25" s="23"/>
      <c r="D25" s="29"/>
      <c r="E25" s="29"/>
      <c r="F25" s="29"/>
      <c r="G25" s="13" t="e">
        <f>#N/A</f>
        <v>#N/A</v>
      </c>
      <c r="H25" s="9"/>
    </row>
    <row r="26" spans="1:8" x14ac:dyDescent="0.25">
      <c r="A26" s="15" t="s">
        <v>128</v>
      </c>
      <c r="B26" s="16" t="s">
        <v>154</v>
      </c>
      <c r="C26" s="23">
        <v>0</v>
      </c>
      <c r="D26" s="29">
        <v>0</v>
      </c>
      <c r="E26" s="29">
        <v>0</v>
      </c>
      <c r="F26" s="29">
        <v>0</v>
      </c>
      <c r="G26" s="13" t="e">
        <f>#N/A</f>
        <v>#N/A</v>
      </c>
      <c r="H26" s="9"/>
    </row>
    <row r="27" spans="1:8" x14ac:dyDescent="0.25">
      <c r="A27" s="15" t="s">
        <v>130</v>
      </c>
      <c r="B27" s="32" t="s">
        <v>155</v>
      </c>
      <c r="C27" s="33">
        <v>3.6487099999999999</v>
      </c>
      <c r="D27" s="34">
        <v>3.8603351799999999</v>
      </c>
      <c r="E27" s="34">
        <v>4.0726536149000001</v>
      </c>
      <c r="F27" s="34">
        <v>4.296649563719499</v>
      </c>
      <c r="G27" s="13" t="e">
        <f>#N/A</f>
        <v>#N/A</v>
      </c>
      <c r="H27" s="9"/>
    </row>
    <row r="28" spans="1:8" x14ac:dyDescent="0.25">
      <c r="A28" s="15" t="s">
        <v>74</v>
      </c>
      <c r="B28" s="16" t="s">
        <v>156</v>
      </c>
      <c r="C28" s="23">
        <v>293.79322389695091</v>
      </c>
      <c r="D28" s="24">
        <v>166.57819102897611</v>
      </c>
      <c r="E28" s="24">
        <v>171.42318439833156</v>
      </c>
      <c r="F28" s="24">
        <v>172.86092204023979</v>
      </c>
      <c r="G28" s="13" t="e">
        <f>#N/A</f>
        <v>#N/A</v>
      </c>
      <c r="H28" s="35"/>
    </row>
    <row r="29" spans="1:8" x14ac:dyDescent="0.25">
      <c r="A29" s="15"/>
      <c r="B29" s="16" t="s">
        <v>153</v>
      </c>
      <c r="C29" s="23"/>
      <c r="D29" s="24"/>
      <c r="E29" s="24"/>
      <c r="F29" s="24"/>
      <c r="G29" s="13" t="e">
        <f>#N/A</f>
        <v>#N/A</v>
      </c>
      <c r="H29" s="9"/>
    </row>
    <row r="30" spans="1:8" ht="16.5" thickBot="1" x14ac:dyDescent="0.3">
      <c r="A30" s="30" t="s">
        <v>157</v>
      </c>
      <c r="B30" s="16" t="s">
        <v>158</v>
      </c>
      <c r="C30" s="23">
        <v>31.952114379999998</v>
      </c>
      <c r="D30" s="24">
        <v>24.37875</v>
      </c>
      <c r="E30" s="24">
        <v>21.532499999999999</v>
      </c>
      <c r="F30" s="24">
        <v>14.72625</v>
      </c>
      <c r="G30" s="13" t="e">
        <f>#N/A</f>
        <v>#N/A</v>
      </c>
      <c r="H30" s="9"/>
    </row>
    <row r="31" spans="1:8" ht="16.5" thickBot="1" x14ac:dyDescent="0.3">
      <c r="A31" s="36" t="s">
        <v>159</v>
      </c>
      <c r="B31" s="11" t="s">
        <v>160</v>
      </c>
      <c r="C31" s="20">
        <v>-1.2522714238188826</v>
      </c>
      <c r="D31" s="12">
        <v>29.057211497375079</v>
      </c>
      <c r="E31" s="12">
        <v>70.01301915479678</v>
      </c>
      <c r="F31" s="12">
        <v>112.9799105407082</v>
      </c>
      <c r="G31" s="13" t="e">
        <f>#N/A</f>
        <v>#N/A</v>
      </c>
      <c r="H31" s="14"/>
    </row>
    <row r="32" spans="1:8" ht="16.5" thickBot="1" x14ac:dyDescent="0.3">
      <c r="A32" s="36" t="s">
        <v>161</v>
      </c>
      <c r="B32" s="11" t="s">
        <v>162</v>
      </c>
      <c r="C32" s="20">
        <v>0</v>
      </c>
      <c r="D32" s="12">
        <v>5.8114422994750159</v>
      </c>
      <c r="E32" s="12">
        <v>14.002603830959357</v>
      </c>
      <c r="F32" s="12">
        <v>22.595982108141641</v>
      </c>
      <c r="G32" s="13" t="e">
        <f>#N/A</f>
        <v>#N/A</v>
      </c>
      <c r="H32" s="9"/>
    </row>
    <row r="33" spans="1:8" ht="16.5" thickBot="1" x14ac:dyDescent="0.3">
      <c r="A33" s="36" t="s">
        <v>163</v>
      </c>
      <c r="B33" s="11" t="s">
        <v>164</v>
      </c>
      <c r="C33" s="20">
        <v>-1.2522714238188826</v>
      </c>
      <c r="D33" s="27">
        <v>23.245769197900064</v>
      </c>
      <c r="E33" s="27">
        <v>56.010415323837421</v>
      </c>
      <c r="F33" s="27">
        <v>90.383928432566563</v>
      </c>
      <c r="G33" s="13" t="e">
        <f>#N/A</f>
        <v>#N/A</v>
      </c>
      <c r="H33" s="14"/>
    </row>
    <row r="34" spans="1:8" x14ac:dyDescent="0.25">
      <c r="A34" s="10" t="s">
        <v>165</v>
      </c>
      <c r="B34" s="11" t="s">
        <v>10</v>
      </c>
      <c r="C34" s="20">
        <v>0</v>
      </c>
      <c r="D34" s="12">
        <v>0</v>
      </c>
      <c r="E34" s="12">
        <v>0.23245779800536015</v>
      </c>
      <c r="F34" s="12">
        <v>0.56010435361397781</v>
      </c>
      <c r="G34" s="13" t="e">
        <f>#N/A</f>
        <v>#N/A</v>
      </c>
      <c r="H34" s="9"/>
    </row>
    <row r="35" spans="1:8" x14ac:dyDescent="0.25">
      <c r="A35" s="15"/>
      <c r="B35" s="16" t="s">
        <v>127</v>
      </c>
      <c r="C35" s="23"/>
      <c r="D35" s="24"/>
      <c r="E35" s="24"/>
      <c r="F35" s="24"/>
      <c r="G35" s="13" t="e">
        <f>#N/A</f>
        <v>#N/A</v>
      </c>
    </row>
    <row r="36" spans="1:8" x14ac:dyDescent="0.25">
      <c r="A36" s="15" t="s">
        <v>72</v>
      </c>
      <c r="B36" s="16" t="s">
        <v>11</v>
      </c>
      <c r="C36" s="23">
        <v>0</v>
      </c>
      <c r="D36" s="29">
        <v>0</v>
      </c>
      <c r="E36" s="29">
        <v>0</v>
      </c>
      <c r="F36" s="29">
        <v>0</v>
      </c>
      <c r="G36" s="13" t="e">
        <f>#N/A</f>
        <v>#N/A</v>
      </c>
    </row>
    <row r="37" spans="1:8" x14ac:dyDescent="0.25">
      <c r="A37" s="37" t="s">
        <v>74</v>
      </c>
      <c r="B37" s="16" t="s">
        <v>12</v>
      </c>
      <c r="C37" s="23">
        <v>0</v>
      </c>
      <c r="D37" s="38">
        <v>0</v>
      </c>
      <c r="E37" s="38">
        <v>0</v>
      </c>
      <c r="F37" s="39">
        <v>0</v>
      </c>
      <c r="G37" s="13" t="e">
        <f>#N/A</f>
        <v>#N/A</v>
      </c>
    </row>
    <row r="38" spans="1:8" x14ac:dyDescent="0.25">
      <c r="A38" s="15" t="s">
        <v>77</v>
      </c>
      <c r="B38" s="16" t="s">
        <v>13</v>
      </c>
      <c r="C38" s="23">
        <v>0</v>
      </c>
      <c r="D38" s="38">
        <v>0</v>
      </c>
      <c r="E38" s="38">
        <v>0.23245779800536015</v>
      </c>
      <c r="F38" s="38">
        <v>0.56010435361397781</v>
      </c>
      <c r="G38" s="13" t="e">
        <f>#N/A</f>
        <v>#N/A</v>
      </c>
    </row>
    <row r="39" spans="1:8" ht="16.5" thickBot="1" x14ac:dyDescent="0.3">
      <c r="A39" s="30" t="s">
        <v>138</v>
      </c>
      <c r="B39" s="16" t="s">
        <v>14</v>
      </c>
      <c r="C39" s="23">
        <v>0</v>
      </c>
      <c r="D39" s="12">
        <v>0</v>
      </c>
      <c r="E39" s="12">
        <v>0</v>
      </c>
      <c r="F39" s="12">
        <v>0</v>
      </c>
      <c r="G39" s="13" t="e">
        <f>#N/A</f>
        <v>#N/A</v>
      </c>
    </row>
    <row r="40" spans="1:8" x14ac:dyDescent="0.25">
      <c r="A40" s="10" t="s">
        <v>166</v>
      </c>
      <c r="B40" s="11" t="s">
        <v>167</v>
      </c>
      <c r="C40" s="20">
        <v>43.176324883527315</v>
      </c>
      <c r="D40" s="40">
        <v>24.924869178344437</v>
      </c>
      <c r="E40" s="12">
        <v>20.955812869012362</v>
      </c>
      <c r="F40" s="12">
        <v>49.264765241833743</v>
      </c>
      <c r="G40" s="13" t="e">
        <f>#N/A</f>
        <v>#N/A</v>
      </c>
    </row>
    <row r="41" spans="1:8" s="43" customFormat="1" x14ac:dyDescent="0.25">
      <c r="A41" s="15" t="s">
        <v>72</v>
      </c>
      <c r="B41" s="41" t="s">
        <v>168</v>
      </c>
      <c r="C41" s="42">
        <v>43.176324883527315</v>
      </c>
      <c r="D41" s="24">
        <v>0</v>
      </c>
      <c r="E41" s="34">
        <v>20.955812869012362</v>
      </c>
      <c r="F41" s="34">
        <v>49.264765241833743</v>
      </c>
      <c r="G41" s="13" t="e">
        <f>#N/A</f>
        <v>#N/A</v>
      </c>
    </row>
    <row r="42" spans="1:8" s="43" customFormat="1" x14ac:dyDescent="0.25">
      <c r="A42" s="15" t="s">
        <v>74</v>
      </c>
      <c r="B42" s="16" t="s">
        <v>169</v>
      </c>
      <c r="C42" s="23">
        <v>0</v>
      </c>
      <c r="D42" s="44">
        <v>24.924869178344437</v>
      </c>
      <c r="E42" s="24">
        <v>0</v>
      </c>
      <c r="F42" s="24">
        <v>0</v>
      </c>
      <c r="G42" s="13" t="e">
        <f>#N/A</f>
        <v>#N/A</v>
      </c>
    </row>
    <row r="43" spans="1:8" s="43" customFormat="1" ht="16.5" thickBot="1" x14ac:dyDescent="0.3">
      <c r="A43" s="30"/>
      <c r="B43" s="16" t="s">
        <v>170</v>
      </c>
      <c r="C43" s="23" t="s">
        <v>171</v>
      </c>
      <c r="D43" s="45" t="s">
        <v>172</v>
      </c>
      <c r="E43" s="45" t="s">
        <v>171</v>
      </c>
      <c r="F43" s="45" t="s">
        <v>171</v>
      </c>
      <c r="G43" s="13" t="e">
        <f>#N/A</f>
        <v>#N/A</v>
      </c>
    </row>
    <row r="44" spans="1:8" x14ac:dyDescent="0.25">
      <c r="A44" s="10" t="s">
        <v>173</v>
      </c>
      <c r="B44" s="11" t="s">
        <v>174</v>
      </c>
      <c r="C44" s="20">
        <v>203.16637649711416</v>
      </c>
      <c r="D44" s="12">
        <v>120.19931504986602</v>
      </c>
      <c r="E44" s="12">
        <v>105.97725115965055</v>
      </c>
      <c r="F44" s="12">
        <v>82.92307999999997</v>
      </c>
      <c r="G44" s="13" t="e">
        <f>#N/A</f>
        <v>#N/A</v>
      </c>
    </row>
    <row r="45" spans="1:8" s="43" customFormat="1" x14ac:dyDescent="0.25">
      <c r="A45" s="15" t="s">
        <v>72</v>
      </c>
      <c r="B45" s="41" t="s">
        <v>175</v>
      </c>
      <c r="C45" s="42">
        <v>203.16637649711416</v>
      </c>
      <c r="D45" s="24">
        <v>0</v>
      </c>
      <c r="E45" s="34">
        <v>0</v>
      </c>
      <c r="F45" s="34">
        <v>0</v>
      </c>
      <c r="G45" s="13" t="e">
        <f>#N/A</f>
        <v>#N/A</v>
      </c>
    </row>
    <row r="46" spans="1:8" s="43" customFormat="1" x14ac:dyDescent="0.25">
      <c r="A46" s="15" t="s">
        <v>74</v>
      </c>
      <c r="B46" s="16" t="s">
        <v>176</v>
      </c>
      <c r="C46" s="23">
        <v>0</v>
      </c>
      <c r="D46" s="46">
        <v>120.19931504986602</v>
      </c>
      <c r="E46" s="46">
        <v>105.97725115965055</v>
      </c>
      <c r="F46" s="24">
        <v>82.92307999999997</v>
      </c>
      <c r="G46" s="13" t="e">
        <f>#N/A</f>
        <v>#N/A</v>
      </c>
    </row>
    <row r="47" spans="1:8" s="43" customFormat="1" ht="16.5" thickBot="1" x14ac:dyDescent="0.3">
      <c r="A47" s="30"/>
      <c r="B47" s="16" t="s">
        <v>170</v>
      </c>
      <c r="C47" s="23" t="s">
        <v>171</v>
      </c>
      <c r="D47" s="45" t="s">
        <v>172</v>
      </c>
      <c r="E47" s="47" t="s">
        <v>172</v>
      </c>
      <c r="F47" s="45" t="s">
        <v>172</v>
      </c>
      <c r="G47" s="13" t="e">
        <f>#N/A</f>
        <v>#N/A</v>
      </c>
    </row>
    <row r="48" spans="1:8" x14ac:dyDescent="0.25">
      <c r="A48" s="10" t="s">
        <v>177</v>
      </c>
      <c r="B48" s="11" t="s">
        <v>178</v>
      </c>
      <c r="C48" s="20">
        <v>62</v>
      </c>
      <c r="D48" s="12">
        <v>0</v>
      </c>
      <c r="E48" s="12">
        <v>0</v>
      </c>
      <c r="F48" s="12">
        <v>0</v>
      </c>
      <c r="G48" s="13" t="e">
        <f>#N/A</f>
        <v>#N/A</v>
      </c>
    </row>
    <row r="49" spans="1:7" x14ac:dyDescent="0.25">
      <c r="A49" s="21"/>
      <c r="B49" s="16" t="s">
        <v>179</v>
      </c>
      <c r="C49" s="23"/>
      <c r="D49" s="24"/>
      <c r="E49" s="24"/>
      <c r="F49" s="24"/>
      <c r="G49" s="13" t="e">
        <f>#N/A</f>
        <v>#N/A</v>
      </c>
    </row>
    <row r="50" spans="1:7" x14ac:dyDescent="0.25">
      <c r="A50" s="15" t="s">
        <v>72</v>
      </c>
      <c r="B50" s="16" t="s">
        <v>180</v>
      </c>
      <c r="C50" s="23">
        <v>62</v>
      </c>
      <c r="D50" s="29">
        <v>0</v>
      </c>
      <c r="E50" s="29">
        <v>0</v>
      </c>
      <c r="F50" s="29">
        <v>0</v>
      </c>
      <c r="G50" s="13" t="e">
        <f>#N/A</f>
        <v>#N/A</v>
      </c>
    </row>
    <row r="51" spans="1:7" x14ac:dyDescent="0.25">
      <c r="A51" s="15" t="s">
        <v>128</v>
      </c>
      <c r="B51" s="16" t="s">
        <v>181</v>
      </c>
      <c r="C51" s="23"/>
      <c r="D51" s="48"/>
      <c r="E51" s="48"/>
      <c r="F51" s="48"/>
      <c r="G51" s="13" t="e">
        <f>#N/A</f>
        <v>#N/A</v>
      </c>
    </row>
    <row r="52" spans="1:7" ht="16.5" thickBot="1" x14ac:dyDescent="0.3">
      <c r="A52" s="15" t="s">
        <v>74</v>
      </c>
      <c r="B52" s="16" t="s">
        <v>182</v>
      </c>
      <c r="C52" s="23">
        <v>0</v>
      </c>
      <c r="D52" s="45">
        <v>0</v>
      </c>
      <c r="E52" s="45">
        <v>0</v>
      </c>
      <c r="F52" s="45">
        <v>0</v>
      </c>
      <c r="G52" s="13" t="e">
        <f>#N/A</f>
        <v>#N/A</v>
      </c>
    </row>
    <row r="53" spans="1:7" x14ac:dyDescent="0.25">
      <c r="A53" s="10" t="s">
        <v>183</v>
      </c>
      <c r="B53" s="11" t="s">
        <v>184</v>
      </c>
      <c r="C53" s="20">
        <v>90</v>
      </c>
      <c r="D53" s="27">
        <v>23</v>
      </c>
      <c r="E53" s="27">
        <v>55</v>
      </c>
      <c r="F53" s="27">
        <v>119</v>
      </c>
      <c r="G53" s="13" t="e">
        <f>#N/A</f>
        <v>#N/A</v>
      </c>
    </row>
    <row r="54" spans="1:7" x14ac:dyDescent="0.25">
      <c r="A54" s="21"/>
      <c r="B54" s="16" t="s">
        <v>185</v>
      </c>
      <c r="C54" s="23"/>
      <c r="D54" s="24"/>
      <c r="E54" s="24"/>
      <c r="F54" s="24"/>
      <c r="G54" s="13" t="e">
        <f>#N/A</f>
        <v>#N/A</v>
      </c>
    </row>
    <row r="55" spans="1:7" x14ac:dyDescent="0.25">
      <c r="A55" s="15" t="s">
        <v>72</v>
      </c>
      <c r="B55" s="16" t="s">
        <v>186</v>
      </c>
      <c r="C55" s="23">
        <v>90</v>
      </c>
      <c r="D55" s="48">
        <v>23</v>
      </c>
      <c r="E55" s="48">
        <v>55</v>
      </c>
      <c r="F55" s="48">
        <v>119</v>
      </c>
      <c r="G55" s="13" t="e">
        <f>#N/A</f>
        <v>#N/A</v>
      </c>
    </row>
    <row r="56" spans="1:7" x14ac:dyDescent="0.25">
      <c r="A56" s="15" t="s">
        <v>128</v>
      </c>
      <c r="B56" s="16" t="s">
        <v>181</v>
      </c>
      <c r="C56" s="23"/>
      <c r="D56" s="48"/>
      <c r="E56" s="48"/>
      <c r="F56" s="48"/>
      <c r="G56" s="13" t="e">
        <f>#N/A</f>
        <v>#N/A</v>
      </c>
    </row>
    <row r="57" spans="1:7" x14ac:dyDescent="0.25">
      <c r="A57" s="15" t="s">
        <v>74</v>
      </c>
      <c r="B57" s="16" t="s">
        <v>182</v>
      </c>
      <c r="C57" s="23">
        <v>0</v>
      </c>
      <c r="D57" s="24">
        <v>0</v>
      </c>
      <c r="E57" s="24">
        <v>0</v>
      </c>
      <c r="F57" s="24">
        <v>0</v>
      </c>
      <c r="G57" s="13" t="e">
        <f>#N/A</f>
        <v>#N/A</v>
      </c>
    </row>
    <row r="58" spans="1:7" ht="16.5" thickBot="1" x14ac:dyDescent="0.3">
      <c r="A58" s="49" t="s">
        <v>187</v>
      </c>
      <c r="B58" s="11" t="s">
        <v>188</v>
      </c>
      <c r="C58" s="20">
        <v>38.635462092203369</v>
      </c>
      <c r="D58" s="24">
        <v>43.956610169491512</v>
      </c>
      <c r="E58" s="24">
        <v>36.502779661016945</v>
      </c>
      <c r="F58" s="24">
        <v>21.212847457627106</v>
      </c>
      <c r="G58" s="13" t="e">
        <f>#N/A</f>
        <v>#N/A</v>
      </c>
    </row>
    <row r="59" spans="1:7" x14ac:dyDescent="0.25">
      <c r="A59" s="10" t="s">
        <v>189</v>
      </c>
      <c r="B59" s="11" t="s">
        <v>190</v>
      </c>
      <c r="C59" s="20">
        <v>152.97232080000001</v>
      </c>
      <c r="D59" s="48">
        <v>0</v>
      </c>
      <c r="E59" s="48">
        <v>0</v>
      </c>
      <c r="F59" s="48">
        <v>0</v>
      </c>
      <c r="G59" s="13" t="e">
        <f>#N/A</f>
        <v>#N/A</v>
      </c>
    </row>
    <row r="60" spans="1:7" x14ac:dyDescent="0.25">
      <c r="A60" s="15" t="s">
        <v>72</v>
      </c>
      <c r="B60" s="16" t="s">
        <v>191</v>
      </c>
      <c r="C60" s="23">
        <v>0</v>
      </c>
      <c r="D60" s="24">
        <v>0</v>
      </c>
      <c r="E60" s="24">
        <v>0</v>
      </c>
      <c r="F60" s="24">
        <v>0</v>
      </c>
      <c r="G60" s="13" t="e">
        <f>#N/A</f>
        <v>#N/A</v>
      </c>
    </row>
    <row r="61" spans="1:7" ht="16.5" thickBot="1" x14ac:dyDescent="0.3">
      <c r="A61" s="30" t="s">
        <v>74</v>
      </c>
      <c r="B61" s="16" t="s">
        <v>192</v>
      </c>
      <c r="C61" s="23">
        <v>152.97232080000001</v>
      </c>
      <c r="D61" s="24">
        <v>0</v>
      </c>
      <c r="E61" s="24">
        <v>0</v>
      </c>
      <c r="F61" s="24">
        <v>0</v>
      </c>
      <c r="G61" s="13" t="e">
        <f>#N/A</f>
        <v>#N/A</v>
      </c>
    </row>
    <row r="62" spans="1:7" ht="16.5" thickBot="1" x14ac:dyDescent="0.3">
      <c r="A62" s="36" t="s">
        <v>193</v>
      </c>
      <c r="B62" s="11" t="s">
        <v>194</v>
      </c>
      <c r="C62" s="20">
        <v>0</v>
      </c>
      <c r="D62" s="29">
        <v>0</v>
      </c>
      <c r="E62" s="29">
        <v>0</v>
      </c>
      <c r="F62" s="29">
        <v>0</v>
      </c>
      <c r="G62" s="13" t="e">
        <f>#N/A</f>
        <v>#N/A</v>
      </c>
    </row>
    <row r="63" spans="1:7" x14ac:dyDescent="0.25">
      <c r="A63" s="19" t="s">
        <v>195</v>
      </c>
      <c r="B63" s="11" t="s">
        <v>196</v>
      </c>
      <c r="C63" s="20">
        <v>253.27691816000001</v>
      </c>
      <c r="D63" s="12">
        <v>288.16000000000003</v>
      </c>
      <c r="E63" s="12">
        <v>239.29599999999999</v>
      </c>
      <c r="F63" s="12">
        <v>139.06199999999998</v>
      </c>
      <c r="G63" s="13" t="e">
        <f>#N/A</f>
        <v>#N/A</v>
      </c>
    </row>
    <row r="64" spans="1:7" ht="16.5" thickBot="1" x14ac:dyDescent="0.3">
      <c r="A64" s="50"/>
      <c r="B64" s="16" t="s">
        <v>181</v>
      </c>
      <c r="C64" s="23"/>
      <c r="D64" s="48"/>
      <c r="E64" s="48"/>
      <c r="F64" s="48"/>
      <c r="G64" s="13" t="e">
        <f>#N/A</f>
        <v>#N/A</v>
      </c>
    </row>
    <row r="65" spans="1:8" ht="32.25" thickBot="1" x14ac:dyDescent="0.3">
      <c r="A65" s="36" t="s">
        <v>195</v>
      </c>
      <c r="B65" s="11" t="s">
        <v>197</v>
      </c>
      <c r="C65" s="20">
        <v>2475.4546985041843</v>
      </c>
      <c r="D65" s="24">
        <v>2107.535993812503</v>
      </c>
      <c r="E65" s="24">
        <v>2137.0782566322296</v>
      </c>
      <c r="F65" s="24">
        <v>2216.0185375882852</v>
      </c>
      <c r="G65" s="13" t="e">
        <f>#N/A</f>
        <v>#N/A</v>
      </c>
    </row>
    <row r="66" spans="1:8" ht="47.25" x14ac:dyDescent="0.25">
      <c r="A66" s="10" t="s">
        <v>198</v>
      </c>
      <c r="B66" s="11" t="s">
        <v>199</v>
      </c>
      <c r="C66" s="20">
        <v>2270.1496867404785</v>
      </c>
      <c r="D66" s="24">
        <v>2246.858664417317</v>
      </c>
      <c r="E66" s="24">
        <v>2266.136442051959</v>
      </c>
      <c r="F66" s="24">
        <v>2294.4072871266289</v>
      </c>
      <c r="G66" s="13" t="e">
        <f>#N/A</f>
        <v>#N/A</v>
      </c>
    </row>
    <row r="67" spans="1:8" ht="32.25" thickBot="1" x14ac:dyDescent="0.3">
      <c r="A67" s="51"/>
      <c r="B67" s="11" t="s">
        <v>200</v>
      </c>
      <c r="C67" s="20">
        <v>205.30501176370581</v>
      </c>
      <c r="D67" s="12">
        <v>-139.32267060481399</v>
      </c>
      <c r="E67" s="12">
        <v>-129.0581854197294</v>
      </c>
      <c r="F67" s="12">
        <v>-78.388749538343745</v>
      </c>
      <c r="G67" s="13" t="e">
        <f>#N/A</f>
        <v>#N/A</v>
      </c>
    </row>
    <row r="68" spans="1:8" x14ac:dyDescent="0.25">
      <c r="A68" s="52"/>
      <c r="B68" s="11" t="s">
        <v>4</v>
      </c>
      <c r="C68" s="20"/>
      <c r="D68" s="24"/>
      <c r="E68" s="24"/>
      <c r="F68" s="24"/>
      <c r="G68" s="13"/>
    </row>
    <row r="69" spans="1:8" x14ac:dyDescent="0.25">
      <c r="A69" s="15" t="s">
        <v>72</v>
      </c>
      <c r="B69" s="16" t="s">
        <v>5</v>
      </c>
      <c r="C69" s="23">
        <v>181.36294324646462</v>
      </c>
      <c r="D69" s="45">
        <v>260.12147852067005</v>
      </c>
      <c r="E69" s="45">
        <v>298.57335838684719</v>
      </c>
      <c r="F69" s="45">
        <v>333.16489628901678</v>
      </c>
      <c r="G69" s="13" t="e">
        <f>#N/A</f>
        <v>#N/A</v>
      </c>
    </row>
    <row r="70" spans="1:8" x14ac:dyDescent="0.25">
      <c r="A70" s="15" t="s">
        <v>74</v>
      </c>
      <c r="B70" s="53" t="s">
        <v>201</v>
      </c>
      <c r="C70" s="23">
        <v>197</v>
      </c>
      <c r="D70" s="54">
        <v>174</v>
      </c>
      <c r="E70" s="54">
        <v>119</v>
      </c>
      <c r="F70" s="54">
        <v>0</v>
      </c>
      <c r="G70" s="13" t="e">
        <f>#N/A</f>
        <v>#N/A</v>
      </c>
      <c r="H70" s="1" t="s">
        <v>202</v>
      </c>
    </row>
    <row r="71" spans="1:8" x14ac:dyDescent="0.25">
      <c r="A71" s="15" t="s">
        <v>77</v>
      </c>
      <c r="B71" s="16" t="s">
        <v>203</v>
      </c>
      <c r="C71" s="23">
        <v>4.2443967557702162</v>
      </c>
      <c r="D71" s="54">
        <v>4.5754223593202221</v>
      </c>
      <c r="E71" s="54">
        <v>4.7765990853910258</v>
      </c>
      <c r="F71" s="54">
        <v>4.9702263563689248</v>
      </c>
      <c r="G71" s="13">
        <f>SUM(C71:F71)</f>
        <v>18.566644556850392</v>
      </c>
    </row>
    <row r="72" spans="1:8" ht="15" x14ac:dyDescent="0.25">
      <c r="A72" s="257" t="s">
        <v>204</v>
      </c>
      <c r="B72" s="257"/>
      <c r="C72" s="257"/>
      <c r="D72" s="257"/>
      <c r="E72" s="257"/>
      <c r="F72" s="257"/>
      <c r="G72" s="257"/>
    </row>
    <row r="73" spans="1:8" ht="15" x14ac:dyDescent="0.25">
      <c r="A73" s="257"/>
      <c r="B73" s="257"/>
      <c r="C73" s="257"/>
      <c r="D73" s="257"/>
      <c r="E73" s="257"/>
      <c r="F73" s="257"/>
      <c r="G73" s="257"/>
    </row>
    <row r="74" spans="1:8" x14ac:dyDescent="0.25">
      <c r="A74" s="55" t="s">
        <v>205</v>
      </c>
      <c r="B74" s="55" t="s">
        <v>80</v>
      </c>
      <c r="C74" s="55" t="s">
        <v>206</v>
      </c>
      <c r="D74" s="55" t="s">
        <v>207</v>
      </c>
      <c r="E74" s="55" t="s">
        <v>208</v>
      </c>
      <c r="F74" s="55" t="s">
        <v>209</v>
      </c>
      <c r="G74" s="55" t="s">
        <v>81</v>
      </c>
    </row>
    <row r="75" spans="1:8" x14ac:dyDescent="0.25">
      <c r="A75" s="56"/>
      <c r="B75" s="56" t="s">
        <v>82</v>
      </c>
      <c r="C75" s="57">
        <v>253.26511815999999</v>
      </c>
      <c r="D75" s="58">
        <v>288.16065399999997</v>
      </c>
      <c r="E75" s="58">
        <v>239.29588227000048</v>
      </c>
      <c r="F75" s="58">
        <v>139.05988881472979</v>
      </c>
      <c r="G75" s="57">
        <f>SUM(C75:F75)</f>
        <v>919.78154324473019</v>
      </c>
    </row>
    <row r="76" spans="1:8" x14ac:dyDescent="0.25">
      <c r="A76" s="59" t="s">
        <v>19</v>
      </c>
      <c r="B76" s="60" t="s">
        <v>83</v>
      </c>
      <c r="C76" s="61">
        <v>191.26511815999999</v>
      </c>
      <c r="D76" s="62">
        <v>288.16065399999997</v>
      </c>
      <c r="E76" s="62">
        <v>239.29588227000048</v>
      </c>
      <c r="F76" s="62">
        <v>139.05988881472979</v>
      </c>
      <c r="G76" s="57" t="e">
        <f>#N/A</f>
        <v>#N/A</v>
      </c>
    </row>
    <row r="77" spans="1:8" x14ac:dyDescent="0.25">
      <c r="A77" s="59" t="s">
        <v>16</v>
      </c>
      <c r="B77" s="60" t="s">
        <v>84</v>
      </c>
      <c r="C77" s="61">
        <v>1.6988399999999999</v>
      </c>
      <c r="D77" s="63">
        <v>0</v>
      </c>
      <c r="E77" s="63">
        <v>0</v>
      </c>
      <c r="F77" s="63">
        <v>0</v>
      </c>
      <c r="G77" s="57" t="e">
        <f>#N/A</f>
        <v>#N/A</v>
      </c>
    </row>
    <row r="78" spans="1:8" ht="31.5" x14ac:dyDescent="0.25">
      <c r="A78" s="59" t="s">
        <v>85</v>
      </c>
      <c r="B78" s="64" t="s">
        <v>86</v>
      </c>
      <c r="C78" s="65"/>
      <c r="D78" s="63"/>
      <c r="E78" s="63"/>
      <c r="F78" s="63"/>
      <c r="G78" s="57" t="e">
        <f>#N/A</f>
        <v>#N/A</v>
      </c>
    </row>
    <row r="79" spans="1:8" x14ac:dyDescent="0.25">
      <c r="A79" s="59" t="s">
        <v>87</v>
      </c>
      <c r="B79" s="60" t="s">
        <v>88</v>
      </c>
      <c r="C79" s="61"/>
      <c r="D79" s="63">
        <v>0</v>
      </c>
      <c r="E79" s="63">
        <v>0</v>
      </c>
      <c r="F79" s="63">
        <v>0</v>
      </c>
      <c r="G79" s="57" t="e">
        <f>#N/A</f>
        <v>#N/A</v>
      </c>
    </row>
    <row r="80" spans="1:8" x14ac:dyDescent="0.25">
      <c r="A80" s="59" t="s">
        <v>89</v>
      </c>
      <c r="B80" s="64" t="s">
        <v>90</v>
      </c>
      <c r="C80" s="65">
        <v>1.6988399999999999</v>
      </c>
      <c r="D80" s="63">
        <v>0</v>
      </c>
      <c r="E80" s="63">
        <v>0</v>
      </c>
      <c r="F80" s="63">
        <v>0</v>
      </c>
      <c r="G80" s="57" t="e">
        <f>#N/A</f>
        <v>#N/A</v>
      </c>
    </row>
    <row r="81" spans="1:7" x14ac:dyDescent="0.25">
      <c r="A81" s="59" t="s">
        <v>91</v>
      </c>
      <c r="B81" s="60" t="s">
        <v>92</v>
      </c>
      <c r="C81" s="61"/>
      <c r="D81" s="63">
        <v>0</v>
      </c>
      <c r="E81" s="63">
        <v>0</v>
      </c>
      <c r="F81" s="63">
        <v>0</v>
      </c>
      <c r="G81" s="57" t="e">
        <f>#N/A</f>
        <v>#N/A</v>
      </c>
    </row>
    <row r="82" spans="1:7" x14ac:dyDescent="0.25">
      <c r="A82" s="59"/>
      <c r="B82" s="66" t="s">
        <v>93</v>
      </c>
      <c r="C82" s="67"/>
      <c r="D82" s="63">
        <v>0</v>
      </c>
      <c r="E82" s="63">
        <v>0</v>
      </c>
      <c r="F82" s="63">
        <v>0</v>
      </c>
      <c r="G82" s="57" t="e">
        <f>#N/A</f>
        <v>#N/A</v>
      </c>
    </row>
    <row r="83" spans="1:7" x14ac:dyDescent="0.25">
      <c r="A83" s="59" t="s">
        <v>94</v>
      </c>
      <c r="B83" s="60" t="s">
        <v>95</v>
      </c>
      <c r="C83" s="61">
        <v>1.6988399999999999</v>
      </c>
      <c r="D83" s="63">
        <v>0</v>
      </c>
      <c r="E83" s="63">
        <v>0</v>
      </c>
      <c r="F83" s="63">
        <v>0</v>
      </c>
      <c r="G83" s="57" t="e">
        <f>#N/A</f>
        <v>#N/A</v>
      </c>
    </row>
    <row r="84" spans="1:7" x14ac:dyDescent="0.25">
      <c r="A84" s="59"/>
      <c r="B84" s="66" t="s">
        <v>93</v>
      </c>
      <c r="C84" s="68"/>
      <c r="D84" s="63">
        <v>0</v>
      </c>
      <c r="E84" s="63">
        <v>0</v>
      </c>
      <c r="F84" s="63">
        <v>0</v>
      </c>
      <c r="G84" s="57" t="e">
        <f>#N/A</f>
        <v>#N/A</v>
      </c>
    </row>
    <row r="85" spans="1:7" x14ac:dyDescent="0.25">
      <c r="A85" s="59" t="s">
        <v>96</v>
      </c>
      <c r="B85" s="60" t="s">
        <v>97</v>
      </c>
      <c r="C85" s="61"/>
      <c r="D85" s="63">
        <v>0</v>
      </c>
      <c r="E85" s="63">
        <v>0</v>
      </c>
      <c r="F85" s="63">
        <v>0</v>
      </c>
      <c r="G85" s="57" t="e">
        <f>#N/A</f>
        <v>#N/A</v>
      </c>
    </row>
    <row r="86" spans="1:7" x14ac:dyDescent="0.25">
      <c r="A86" s="59" t="s">
        <v>17</v>
      </c>
      <c r="B86" s="60" t="s">
        <v>98</v>
      </c>
      <c r="C86" s="67">
        <v>146.50517983050847</v>
      </c>
      <c r="D86" s="63">
        <v>210.55183895000002</v>
      </c>
      <c r="E86" s="63">
        <v>202.79312056779702</v>
      </c>
      <c r="F86" s="63">
        <v>117.84736340231338</v>
      </c>
      <c r="G86" s="57" t="e">
        <f>#N/A</f>
        <v>#N/A</v>
      </c>
    </row>
    <row r="87" spans="1:7" ht="31.5" x14ac:dyDescent="0.25">
      <c r="A87" s="59" t="s">
        <v>99</v>
      </c>
      <c r="B87" s="64" t="s">
        <v>210</v>
      </c>
      <c r="C87" s="65"/>
      <c r="D87" s="63">
        <v>0</v>
      </c>
      <c r="E87" s="63">
        <v>0</v>
      </c>
      <c r="F87" s="63">
        <v>0</v>
      </c>
      <c r="G87" s="57" t="e">
        <f>#N/A</f>
        <v>#N/A</v>
      </c>
    </row>
    <row r="88" spans="1:7" x14ac:dyDescent="0.25">
      <c r="A88" s="59" t="s">
        <v>100</v>
      </c>
      <c r="B88" s="60" t="s">
        <v>101</v>
      </c>
      <c r="C88" s="61">
        <v>146.50517983050847</v>
      </c>
      <c r="D88" s="63">
        <v>210.55183895000002</v>
      </c>
      <c r="E88" s="63">
        <v>202.79312056779702</v>
      </c>
      <c r="F88" s="63">
        <v>117.84736340231338</v>
      </c>
      <c r="G88" s="57" t="e">
        <f>#N/A</f>
        <v>#N/A</v>
      </c>
    </row>
    <row r="89" spans="1:7" x14ac:dyDescent="0.25">
      <c r="A89" s="59" t="s">
        <v>102</v>
      </c>
      <c r="B89" s="60" t="s">
        <v>103</v>
      </c>
      <c r="C89" s="68"/>
      <c r="D89" s="63">
        <v>0</v>
      </c>
      <c r="E89" s="63">
        <v>0</v>
      </c>
      <c r="F89" s="63">
        <v>0</v>
      </c>
      <c r="G89" s="57" t="e">
        <f>#N/A</f>
        <v>#N/A</v>
      </c>
    </row>
    <row r="90" spans="1:7" x14ac:dyDescent="0.25">
      <c r="A90" s="59" t="s">
        <v>20</v>
      </c>
      <c r="B90" s="60" t="s">
        <v>104</v>
      </c>
      <c r="C90" s="61">
        <v>29.176034973559322</v>
      </c>
      <c r="D90" s="62">
        <v>43.956709932203388</v>
      </c>
      <c r="E90" s="62">
        <v>36.502761702203465</v>
      </c>
      <c r="F90" s="62">
        <v>21.212525412416408</v>
      </c>
      <c r="G90" s="57" t="e">
        <f>#N/A</f>
        <v>#N/A</v>
      </c>
    </row>
    <row r="91" spans="1:7" x14ac:dyDescent="0.25">
      <c r="A91" s="59" t="s">
        <v>36</v>
      </c>
      <c r="B91" s="60" t="s">
        <v>211</v>
      </c>
      <c r="C91" s="61">
        <v>13.8850633559322</v>
      </c>
      <c r="D91" s="62">
        <v>33.65210511779658</v>
      </c>
      <c r="E91" s="62">
        <v>0</v>
      </c>
      <c r="F91" s="62">
        <v>0</v>
      </c>
      <c r="G91" s="57" t="e">
        <f>#N/A</f>
        <v>#N/A</v>
      </c>
    </row>
    <row r="92" spans="1:7" x14ac:dyDescent="0.25">
      <c r="A92" s="59" t="s">
        <v>70</v>
      </c>
      <c r="B92" s="60" t="s">
        <v>105</v>
      </c>
      <c r="C92" s="61"/>
      <c r="D92" s="62">
        <v>0</v>
      </c>
      <c r="E92" s="62">
        <v>0</v>
      </c>
      <c r="F92" s="62">
        <v>0</v>
      </c>
      <c r="G92" s="57" t="e">
        <f>#N/A</f>
        <v>#N/A</v>
      </c>
    </row>
    <row r="93" spans="1:7" x14ac:dyDescent="0.25">
      <c r="A93" s="59" t="s">
        <v>71</v>
      </c>
      <c r="B93" s="60" t="s">
        <v>106</v>
      </c>
      <c r="C93" s="61"/>
      <c r="D93" s="63">
        <v>0</v>
      </c>
      <c r="E93" s="63">
        <v>0</v>
      </c>
      <c r="F93" s="63">
        <v>0</v>
      </c>
      <c r="G93" s="57" t="e">
        <f>#N/A</f>
        <v>#N/A</v>
      </c>
    </row>
    <row r="94" spans="1:7" x14ac:dyDescent="0.25">
      <c r="A94" s="59" t="s">
        <v>21</v>
      </c>
      <c r="B94" s="60" t="s">
        <v>107</v>
      </c>
      <c r="C94" s="60">
        <v>62</v>
      </c>
      <c r="D94" s="63">
        <v>0</v>
      </c>
      <c r="E94" s="63">
        <v>0</v>
      </c>
      <c r="F94" s="63">
        <v>0</v>
      </c>
      <c r="G94" s="57" t="e">
        <f>#N/A</f>
        <v>#N/A</v>
      </c>
    </row>
    <row r="95" spans="1:7" x14ac:dyDescent="0.25">
      <c r="A95" s="59" t="s">
        <v>22</v>
      </c>
      <c r="B95" s="60" t="s">
        <v>108</v>
      </c>
      <c r="C95" s="60">
        <v>62</v>
      </c>
      <c r="D95" s="63"/>
      <c r="E95" s="63">
        <v>0</v>
      </c>
      <c r="F95" s="63">
        <v>0</v>
      </c>
      <c r="G95" s="57" t="e">
        <f>#N/A</f>
        <v>#N/A</v>
      </c>
    </row>
    <row r="96" spans="1:7" x14ac:dyDescent="0.25">
      <c r="A96" s="59" t="s">
        <v>23</v>
      </c>
      <c r="B96" s="60" t="s">
        <v>109</v>
      </c>
      <c r="C96" s="60"/>
      <c r="D96" s="69">
        <v>0</v>
      </c>
      <c r="E96" s="69">
        <v>0</v>
      </c>
      <c r="F96" s="69">
        <v>0</v>
      </c>
      <c r="G96" s="57" t="e">
        <f>#N/A</f>
        <v>#N/A</v>
      </c>
    </row>
    <row r="97" spans="1:7" x14ac:dyDescent="0.25">
      <c r="A97" s="59" t="s">
        <v>29</v>
      </c>
      <c r="B97" s="60" t="s">
        <v>110</v>
      </c>
      <c r="C97" s="60"/>
      <c r="D97" s="69">
        <v>0</v>
      </c>
      <c r="E97" s="69">
        <v>0</v>
      </c>
      <c r="F97" s="69">
        <v>0</v>
      </c>
      <c r="G97" s="57" t="e">
        <f>#N/A</f>
        <v>#N/A</v>
      </c>
    </row>
    <row r="98" spans="1:7" x14ac:dyDescent="0.25">
      <c r="A98" s="59" t="s">
        <v>37</v>
      </c>
      <c r="B98" s="60" t="s">
        <v>111</v>
      </c>
      <c r="C98" s="60"/>
      <c r="D98" s="69">
        <v>0</v>
      </c>
      <c r="E98" s="69">
        <v>0</v>
      </c>
      <c r="F98" s="69">
        <v>0</v>
      </c>
      <c r="G98" s="57" t="e">
        <f>#N/A</f>
        <v>#N/A</v>
      </c>
    </row>
    <row r="99" spans="1:7" x14ac:dyDescent="0.25">
      <c r="A99" s="59"/>
      <c r="B99" s="60" t="s">
        <v>112</v>
      </c>
      <c r="C99" s="60"/>
      <c r="D99" s="69">
        <v>0</v>
      </c>
      <c r="E99" s="69">
        <v>0</v>
      </c>
      <c r="F99" s="69">
        <v>0</v>
      </c>
      <c r="G99" s="57" t="e">
        <f>#N/A</f>
        <v>#N/A</v>
      </c>
    </row>
    <row r="100" spans="1:7" x14ac:dyDescent="0.25">
      <c r="A100" s="59"/>
      <c r="B100" s="70" t="s">
        <v>113</v>
      </c>
      <c r="C100" s="70"/>
      <c r="D100" s="69">
        <v>0</v>
      </c>
      <c r="E100" s="69">
        <v>0</v>
      </c>
      <c r="F100" s="69">
        <v>0</v>
      </c>
      <c r="G100" s="57" t="e">
        <f>#N/A</f>
        <v>#N/A</v>
      </c>
    </row>
    <row r="101" spans="1:7" x14ac:dyDescent="0.25">
      <c r="A101" s="59"/>
      <c r="B101" s="70" t="s">
        <v>114</v>
      </c>
      <c r="C101" s="70"/>
      <c r="D101" s="69">
        <v>0</v>
      </c>
      <c r="E101" s="69">
        <v>0</v>
      </c>
      <c r="F101" s="69">
        <v>0</v>
      </c>
      <c r="G101" s="57" t="e">
        <f>#N/A</f>
        <v>#N/A</v>
      </c>
    </row>
    <row r="102" spans="1:7" ht="31.5" x14ac:dyDescent="0.25">
      <c r="A102" s="59"/>
      <c r="B102" s="70" t="s">
        <v>115</v>
      </c>
      <c r="C102" s="70"/>
      <c r="D102" s="69">
        <v>0</v>
      </c>
      <c r="E102" s="69">
        <v>0</v>
      </c>
      <c r="F102" s="69">
        <v>0</v>
      </c>
      <c r="G102" s="57" t="e">
        <f>#N/A</f>
        <v>#N/A</v>
      </c>
    </row>
    <row r="103" spans="1:7" x14ac:dyDescent="0.25">
      <c r="A103" s="59" t="s">
        <v>38</v>
      </c>
      <c r="B103" s="60" t="s">
        <v>116</v>
      </c>
      <c r="C103" s="60"/>
      <c r="D103" s="69">
        <v>0</v>
      </c>
      <c r="E103" s="69">
        <v>0</v>
      </c>
      <c r="F103" s="69">
        <v>0</v>
      </c>
      <c r="G103" s="57" t="e">
        <f>#N/A</f>
        <v>#N/A</v>
      </c>
    </row>
    <row r="104" spans="1:7" x14ac:dyDescent="0.25">
      <c r="A104" s="59" t="s">
        <v>39</v>
      </c>
      <c r="B104" s="60" t="s">
        <v>117</v>
      </c>
      <c r="C104" s="60"/>
      <c r="D104" s="69">
        <v>0</v>
      </c>
      <c r="E104" s="69">
        <v>0</v>
      </c>
      <c r="F104" s="69">
        <v>0</v>
      </c>
      <c r="G104" s="57" t="e">
        <f>#N/A</f>
        <v>#N/A</v>
      </c>
    </row>
    <row r="105" spans="1:7" x14ac:dyDescent="0.25">
      <c r="A105" s="59" t="s">
        <v>40</v>
      </c>
      <c r="B105" s="60" t="s">
        <v>118</v>
      </c>
      <c r="C105" s="60"/>
      <c r="D105" s="69">
        <v>0</v>
      </c>
      <c r="E105" s="69">
        <v>0</v>
      </c>
      <c r="F105" s="69">
        <v>0</v>
      </c>
      <c r="G105" s="57" t="e">
        <f>#N/A</f>
        <v>#N/A</v>
      </c>
    </row>
    <row r="106" spans="1:7" ht="31.5" x14ac:dyDescent="0.25">
      <c r="A106" s="71"/>
      <c r="B106" s="72" t="s">
        <v>212</v>
      </c>
      <c r="C106" s="72"/>
      <c r="D106" s="73">
        <v>0</v>
      </c>
      <c r="E106" s="73">
        <v>0</v>
      </c>
      <c r="F106" s="73">
        <v>0</v>
      </c>
      <c r="G106" s="57" t="e">
        <f>#N/A</f>
        <v>#N/A</v>
      </c>
    </row>
    <row r="107" spans="1:7" x14ac:dyDescent="0.25">
      <c r="A107" s="71"/>
      <c r="B107" s="74" t="s">
        <v>213</v>
      </c>
      <c r="C107" s="74"/>
      <c r="D107" s="69" t="s">
        <v>172</v>
      </c>
      <c r="E107" s="69" t="s">
        <v>172</v>
      </c>
      <c r="F107" s="69" t="s">
        <v>172</v>
      </c>
      <c r="G107" s="57" t="e">
        <f>#N/A</f>
        <v>#N/A</v>
      </c>
    </row>
    <row r="108" spans="1:7" x14ac:dyDescent="0.25">
      <c r="A108" s="71"/>
      <c r="B108" s="74" t="s">
        <v>214</v>
      </c>
      <c r="C108" s="74"/>
      <c r="D108" s="69" t="s">
        <v>172</v>
      </c>
      <c r="E108" s="69" t="s">
        <v>172</v>
      </c>
      <c r="F108" s="69" t="s">
        <v>172</v>
      </c>
      <c r="G108" s="57" t="e">
        <f>#N/A</f>
        <v>#N/A</v>
      </c>
    </row>
    <row r="109" spans="1:7" x14ac:dyDescent="0.25">
      <c r="A109" s="71"/>
      <c r="B109" s="74" t="s">
        <v>215</v>
      </c>
      <c r="C109" s="74"/>
      <c r="D109" s="69" t="s">
        <v>172</v>
      </c>
      <c r="E109" s="69" t="s">
        <v>172</v>
      </c>
      <c r="F109" s="69" t="s">
        <v>172</v>
      </c>
      <c r="G109" s="69" t="s">
        <v>172</v>
      </c>
    </row>
    <row r="110" spans="1:7" x14ac:dyDescent="0.25">
      <c r="A110" s="75"/>
      <c r="B110" s="76"/>
      <c r="C110" s="76"/>
      <c r="D110" s="77"/>
      <c r="E110" s="77"/>
      <c r="F110" s="77"/>
      <c r="G110" s="77"/>
    </row>
    <row r="111" spans="1:7" x14ac:dyDescent="0.25">
      <c r="A111" s="75"/>
      <c r="B111" s="76"/>
      <c r="C111" s="76"/>
      <c r="D111" s="77"/>
      <c r="E111" s="77"/>
      <c r="F111" s="77"/>
      <c r="G111" s="77"/>
    </row>
    <row r="112" spans="1:7" x14ac:dyDescent="0.25">
      <c r="A112" s="78" t="s">
        <v>216</v>
      </c>
      <c r="B112" s="79"/>
      <c r="C112" s="80"/>
      <c r="D112" s="80"/>
      <c r="E112" s="80"/>
      <c r="F112" s="80"/>
      <c r="G112" s="77"/>
    </row>
    <row r="113" spans="1:12" x14ac:dyDescent="0.25">
      <c r="A113" s="81" t="s">
        <v>217</v>
      </c>
      <c r="B113" s="82" t="s">
        <v>218</v>
      </c>
      <c r="C113" s="83"/>
      <c r="D113" s="83">
        <f>D86*0.18</f>
        <v>37.899331011000001</v>
      </c>
      <c r="E113" s="83">
        <f>E86*0.18</f>
        <v>36.502761702203465</v>
      </c>
      <c r="F113" s="83">
        <f>F86*0.18</f>
        <v>21.212525412416408</v>
      </c>
      <c r="G113" s="83" t="e">
        <f>G86*0.18</f>
        <v>#N/A</v>
      </c>
    </row>
    <row r="114" spans="1:12" x14ac:dyDescent="0.25">
      <c r="A114" s="81" t="s">
        <v>219</v>
      </c>
      <c r="B114" s="82" t="s">
        <v>220</v>
      </c>
      <c r="C114" s="83"/>
      <c r="D114" s="83">
        <v>0</v>
      </c>
      <c r="E114" s="83">
        <v>0</v>
      </c>
      <c r="F114" s="83">
        <v>0</v>
      </c>
      <c r="G114" s="83" t="e">
        <f>G78*0.18</f>
        <v>#N/A</v>
      </c>
    </row>
    <row r="115" spans="1:12" x14ac:dyDescent="0.25">
      <c r="A115" s="81" t="s">
        <v>221</v>
      </c>
      <c r="B115" s="82" t="s">
        <v>222</v>
      </c>
      <c r="C115" s="83"/>
      <c r="D115" s="83">
        <v>0</v>
      </c>
      <c r="E115" s="83">
        <v>0</v>
      </c>
      <c r="F115" s="83">
        <v>0</v>
      </c>
      <c r="G115" s="83">
        <v>0</v>
      </c>
    </row>
    <row r="116" spans="1:12" x14ac:dyDescent="0.25">
      <c r="A116" s="81" t="s">
        <v>223</v>
      </c>
      <c r="B116" s="82" t="s">
        <v>224</v>
      </c>
      <c r="C116" s="83"/>
      <c r="D116" s="83">
        <f>D91*0.18</f>
        <v>6.0573789212033846</v>
      </c>
      <c r="E116" s="83">
        <f>E91*0.18</f>
        <v>0</v>
      </c>
      <c r="F116" s="83">
        <f>F91*0.18</f>
        <v>0</v>
      </c>
      <c r="G116" s="83" t="e">
        <f>G91*0.18</f>
        <v>#N/A</v>
      </c>
    </row>
    <row r="117" spans="1:12" x14ac:dyDescent="0.25">
      <c r="A117" s="75"/>
      <c r="B117" s="76"/>
      <c r="C117" s="76"/>
      <c r="D117" s="77"/>
      <c r="E117" s="77"/>
      <c r="F117" s="77"/>
      <c r="G117" s="77"/>
    </row>
    <row r="118" spans="1:12" x14ac:dyDescent="0.25">
      <c r="A118" s="78" t="s">
        <v>225</v>
      </c>
      <c r="B118" s="79"/>
      <c r="C118" s="80"/>
      <c r="D118" s="80"/>
      <c r="E118" s="80"/>
      <c r="F118" s="80"/>
      <c r="G118" s="77"/>
    </row>
    <row r="119" spans="1:12" x14ac:dyDescent="0.25">
      <c r="A119" s="81" t="s">
        <v>226</v>
      </c>
      <c r="B119" s="82" t="s">
        <v>227</v>
      </c>
      <c r="C119" s="83">
        <v>13.8850633559322</v>
      </c>
      <c r="D119" s="84">
        <v>24.843750203389803</v>
      </c>
      <c r="E119" s="84">
        <v>0</v>
      </c>
      <c r="F119" s="84"/>
      <c r="G119" s="84">
        <f>SUM(C119:F119)</f>
        <v>38.728813559322006</v>
      </c>
    </row>
    <row r="120" spans="1:12" x14ac:dyDescent="0.25">
      <c r="A120" s="81" t="s">
        <v>228</v>
      </c>
      <c r="B120" s="82" t="s">
        <v>229</v>
      </c>
      <c r="C120" s="83"/>
      <c r="D120" s="84">
        <v>8.808354914406781</v>
      </c>
      <c r="E120" s="84">
        <v>0</v>
      </c>
      <c r="F120" s="84"/>
      <c r="G120" s="84">
        <f>SUM(D120:F120)</f>
        <v>8.808354914406781</v>
      </c>
    </row>
    <row r="121" spans="1:12" ht="15" x14ac:dyDescent="0.25">
      <c r="A121" s="85"/>
      <c r="B121" s="85"/>
      <c r="C121" s="85"/>
      <c r="D121" s="85"/>
      <c r="E121" s="85"/>
      <c r="F121" s="85"/>
      <c r="G121" s="85"/>
    </row>
    <row r="122" spans="1:12" x14ac:dyDescent="0.25">
      <c r="A122" s="257" t="s">
        <v>230</v>
      </c>
      <c r="B122" s="257"/>
      <c r="C122" s="257"/>
      <c r="D122" s="257"/>
      <c r="E122" s="257"/>
      <c r="F122" s="257"/>
      <c r="G122" s="257"/>
      <c r="H122" s="43"/>
      <c r="I122" s="43"/>
      <c r="J122" s="43"/>
      <c r="K122" s="43"/>
      <c r="L122" s="43"/>
    </row>
    <row r="123" spans="1:12" x14ac:dyDescent="0.25">
      <c r="A123" s="257"/>
      <c r="B123" s="257"/>
      <c r="C123" s="257"/>
      <c r="D123" s="257"/>
      <c r="E123" s="257"/>
      <c r="F123" s="257"/>
      <c r="G123" s="257"/>
      <c r="H123" s="43"/>
      <c r="I123" s="43"/>
      <c r="J123" s="43"/>
      <c r="K123" s="43"/>
      <c r="L123" s="43"/>
    </row>
    <row r="124" spans="1:12" x14ac:dyDescent="0.25">
      <c r="A124" s="86"/>
      <c r="B124" s="41"/>
      <c r="C124" s="87">
        <v>2016</v>
      </c>
      <c r="D124" s="87">
        <v>2017</v>
      </c>
      <c r="E124" s="87">
        <v>2018</v>
      </c>
      <c r="F124" s="87">
        <v>2019</v>
      </c>
      <c r="G124" s="3" t="s">
        <v>81</v>
      </c>
    </row>
    <row r="125" spans="1:12" x14ac:dyDescent="0.25">
      <c r="A125" s="86"/>
      <c r="B125" s="41" t="s">
        <v>231</v>
      </c>
      <c r="C125" s="88">
        <v>1246.9565924540814</v>
      </c>
      <c r="D125" s="88">
        <v>1333.3745107684242</v>
      </c>
      <c r="E125" s="88">
        <v>1343.8637412115788</v>
      </c>
      <c r="F125" s="88">
        <v>1397.9603197206134</v>
      </c>
      <c r="G125" s="89">
        <f>SUM(C125:F125)</f>
        <v>5322.1551641546976</v>
      </c>
    </row>
    <row r="126" spans="1:12" x14ac:dyDescent="0.25">
      <c r="A126" s="86"/>
      <c r="B126" s="90" t="s">
        <v>232</v>
      </c>
      <c r="C126" s="91">
        <v>1180.9764331568813</v>
      </c>
      <c r="D126" s="91">
        <v>1260.9037833719867</v>
      </c>
      <c r="E126" s="91">
        <v>1294.3366197039372</v>
      </c>
      <c r="F126" s="91">
        <v>1345.7112672736771</v>
      </c>
      <c r="G126" s="89">
        <f>SUM(C126:F126)</f>
        <v>5081.9281035064823</v>
      </c>
    </row>
    <row r="127" spans="1:12" x14ac:dyDescent="0.25">
      <c r="A127" s="86"/>
      <c r="B127" s="90" t="s">
        <v>233</v>
      </c>
      <c r="C127" s="91">
        <v>65.98015929719999</v>
      </c>
      <c r="D127" s="91">
        <v>72.470727396437596</v>
      </c>
      <c r="E127" s="91">
        <v>49.527121507641652</v>
      </c>
      <c r="F127" s="91">
        <v>52.249052446936354</v>
      </c>
      <c r="G127" s="89" t="e">
        <f>#N/A</f>
        <v>#N/A</v>
      </c>
    </row>
    <row r="128" spans="1:12" x14ac:dyDescent="0.25">
      <c r="A128" s="86"/>
      <c r="B128" s="90" t="s">
        <v>234</v>
      </c>
      <c r="C128" s="91"/>
      <c r="D128" s="91"/>
      <c r="E128" s="91"/>
      <c r="F128" s="91"/>
      <c r="G128" s="89" t="e">
        <f>#N/A</f>
        <v>#N/A</v>
      </c>
    </row>
    <row r="129" spans="1:7" x14ac:dyDescent="0.25">
      <c r="A129" s="86"/>
      <c r="B129" s="90" t="s">
        <v>235</v>
      </c>
      <c r="C129" s="92"/>
      <c r="D129" s="92"/>
      <c r="E129" s="92"/>
      <c r="F129" s="93"/>
      <c r="G129" s="89" t="e">
        <f>#N/A</f>
        <v>#N/A</v>
      </c>
    </row>
    <row r="130" spans="1:7" x14ac:dyDescent="0.25">
      <c r="A130" s="86"/>
      <c r="B130" s="90" t="s">
        <v>236</v>
      </c>
      <c r="C130" s="91"/>
      <c r="D130" s="91"/>
      <c r="E130" s="91"/>
      <c r="F130" s="91"/>
      <c r="G130" s="89" t="e">
        <f>#N/A</f>
        <v>#N/A</v>
      </c>
    </row>
    <row r="131" spans="1:7" x14ac:dyDescent="0.25">
      <c r="A131" s="86"/>
      <c r="B131" s="41" t="s">
        <v>237</v>
      </c>
      <c r="C131" s="88">
        <v>1501.6874000000003</v>
      </c>
      <c r="D131" s="88">
        <v>1603.0116999999998</v>
      </c>
      <c r="E131" s="88">
        <v>1617.2438</v>
      </c>
      <c r="F131" s="88">
        <v>1657.3319999999999</v>
      </c>
      <c r="G131" s="89" t="e">
        <f>#N/A</f>
        <v>#N/A</v>
      </c>
    </row>
    <row r="132" spans="1:7" x14ac:dyDescent="0.25">
      <c r="A132" s="86"/>
      <c r="B132" s="94" t="s">
        <v>238</v>
      </c>
      <c r="C132" s="93">
        <v>1501.6874000000003</v>
      </c>
      <c r="D132" s="93">
        <v>1603.0116999999998</v>
      </c>
      <c r="E132" s="93">
        <v>1617.2438</v>
      </c>
      <c r="F132" s="93">
        <v>1657.3319999999999</v>
      </c>
      <c r="G132" s="89" t="e">
        <f>#N/A</f>
        <v>#N/A</v>
      </c>
    </row>
    <row r="133" spans="1:7" x14ac:dyDescent="0.25">
      <c r="A133" s="86"/>
      <c r="B133" s="90" t="s">
        <v>232</v>
      </c>
      <c r="C133" s="91">
        <v>1501.6874000000003</v>
      </c>
      <c r="D133" s="91">
        <v>1603.0116999999998</v>
      </c>
      <c r="E133" s="91">
        <v>1617.2438</v>
      </c>
      <c r="F133" s="91">
        <v>1657.3319999999999</v>
      </c>
      <c r="G133" s="89" t="e">
        <f>#N/A</f>
        <v>#N/A</v>
      </c>
    </row>
    <row r="134" spans="1:7" x14ac:dyDescent="0.25">
      <c r="A134" s="86"/>
      <c r="B134" s="90" t="s">
        <v>233</v>
      </c>
      <c r="C134" s="91">
        <v>0</v>
      </c>
      <c r="D134" s="91">
        <v>0</v>
      </c>
      <c r="E134" s="91">
        <v>0</v>
      </c>
      <c r="F134" s="91">
        <v>0</v>
      </c>
      <c r="G134" s="89" t="e">
        <f>#N/A</f>
        <v>#N/A</v>
      </c>
    </row>
    <row r="135" spans="1:7" x14ac:dyDescent="0.25">
      <c r="A135" s="86"/>
      <c r="B135" s="90" t="s">
        <v>234</v>
      </c>
      <c r="C135" s="91"/>
      <c r="D135" s="91"/>
      <c r="E135" s="91"/>
      <c r="F135" s="91"/>
      <c r="G135" s="89" t="e">
        <f>#N/A</f>
        <v>#N/A</v>
      </c>
    </row>
    <row r="136" spans="1:7" x14ac:dyDescent="0.25">
      <c r="A136" s="86"/>
      <c r="B136" s="90" t="s">
        <v>235</v>
      </c>
      <c r="C136" s="92"/>
      <c r="D136" s="92"/>
      <c r="E136" s="92"/>
      <c r="F136" s="93"/>
      <c r="G136" s="89" t="e">
        <f>#N/A</f>
        <v>#N/A</v>
      </c>
    </row>
    <row r="137" spans="1:7" x14ac:dyDescent="0.25">
      <c r="A137" s="86"/>
      <c r="B137" s="90" t="s">
        <v>236</v>
      </c>
      <c r="C137" s="91"/>
      <c r="D137" s="91"/>
      <c r="E137" s="91"/>
      <c r="F137" s="91"/>
      <c r="G137" s="89" t="e">
        <f>#N/A</f>
        <v>#N/A</v>
      </c>
    </row>
    <row r="138" spans="1:7" x14ac:dyDescent="0.25">
      <c r="A138" s="86"/>
      <c r="B138" s="94" t="s">
        <v>239</v>
      </c>
      <c r="C138" s="93">
        <v>0</v>
      </c>
      <c r="D138" s="93">
        <v>0</v>
      </c>
      <c r="E138" s="93">
        <v>0</v>
      </c>
      <c r="F138" s="93">
        <v>0</v>
      </c>
      <c r="G138" s="89" t="e">
        <f>#N/A</f>
        <v>#N/A</v>
      </c>
    </row>
    <row r="139" spans="1:7" x14ac:dyDescent="0.25">
      <c r="A139" s="86"/>
      <c r="B139" s="41" t="s">
        <v>240</v>
      </c>
      <c r="C139" s="91">
        <v>-254.73080754591888</v>
      </c>
      <c r="D139" s="95">
        <v>-269.63718923157558</v>
      </c>
      <c r="E139" s="95">
        <v>-273.38005878842114</v>
      </c>
      <c r="F139" s="95">
        <v>-259.37168027938651</v>
      </c>
      <c r="G139" s="89" t="e">
        <f>#N/A</f>
        <v>#N/A</v>
      </c>
    </row>
    <row r="140" spans="1:7" x14ac:dyDescent="0.25">
      <c r="A140" s="86"/>
      <c r="B140" s="41" t="s">
        <v>241</v>
      </c>
      <c r="C140" s="91">
        <v>253.47853612210002</v>
      </c>
      <c r="D140" s="95">
        <v>298.69440072895054</v>
      </c>
      <c r="E140" s="95">
        <v>343.39307794321775</v>
      </c>
      <c r="F140" s="95">
        <v>372.35159082009477</v>
      </c>
      <c r="G140" s="89" t="e">
        <f>#N/A</f>
        <v>#N/A</v>
      </c>
    </row>
    <row r="141" spans="1:7" x14ac:dyDescent="0.25">
      <c r="A141" s="86"/>
      <c r="B141" s="41" t="s">
        <v>242</v>
      </c>
      <c r="C141" s="91">
        <v>31.952114379999998</v>
      </c>
      <c r="D141" s="95">
        <v>24.37875</v>
      </c>
      <c r="E141" s="95">
        <v>21.532499999999999</v>
      </c>
      <c r="F141" s="95">
        <v>14.72625</v>
      </c>
      <c r="G141" s="89" t="e">
        <f>#N/A</f>
        <v>#N/A</v>
      </c>
    </row>
    <row r="142" spans="1:7" x14ac:dyDescent="0.25">
      <c r="A142" s="86"/>
      <c r="B142" s="41" t="s">
        <v>162</v>
      </c>
      <c r="C142" s="91">
        <v>0</v>
      </c>
      <c r="D142" s="95">
        <v>5.8114422994749937</v>
      </c>
      <c r="E142" s="95">
        <v>14.002603830959323</v>
      </c>
      <c r="F142" s="95">
        <v>22.595982108141655</v>
      </c>
      <c r="G142" s="89" t="e">
        <f>#N/A</f>
        <v>#N/A</v>
      </c>
    </row>
    <row r="143" spans="1:7" x14ac:dyDescent="0.25">
      <c r="A143" s="86"/>
      <c r="B143" s="41" t="s">
        <v>243</v>
      </c>
      <c r="C143" s="88">
        <v>-1.2522714238188541</v>
      </c>
      <c r="D143" s="96">
        <v>23.245769197899971</v>
      </c>
      <c r="E143" s="96">
        <v>56.010415323837286</v>
      </c>
      <c r="F143" s="96">
        <v>90.383928432566606</v>
      </c>
      <c r="G143" s="89">
        <f>SUM(C143:F143)</f>
        <v>168.38784153048499</v>
      </c>
    </row>
    <row r="144" spans="1:7" x14ac:dyDescent="0.25">
      <c r="A144" s="86"/>
      <c r="B144" s="41" t="s">
        <v>244</v>
      </c>
      <c r="C144" s="97"/>
      <c r="D144" s="98"/>
      <c r="E144" s="98"/>
      <c r="F144" s="98"/>
      <c r="G144" s="89" t="e">
        <f>#N/A</f>
        <v>#N/A</v>
      </c>
    </row>
    <row r="145" spans="1:14" ht="47.25" x14ac:dyDescent="0.25">
      <c r="A145" s="86"/>
      <c r="B145" s="99" t="s">
        <v>245</v>
      </c>
      <c r="C145" s="97"/>
      <c r="D145" s="100">
        <v>1915.909030155856</v>
      </c>
      <c r="E145" s="100">
        <v>1948.2591186732507</v>
      </c>
      <c r="F145" s="101">
        <v>2025.269242961283</v>
      </c>
      <c r="G145" s="102" t="e">
        <f>#N/A</f>
        <v>#N/A</v>
      </c>
      <c r="H145" s="103" t="s">
        <v>246</v>
      </c>
      <c r="J145" s="104">
        <f>D145/C125-1</f>
        <v>0.53646810301971959</v>
      </c>
      <c r="K145" s="104">
        <f>E145/D125-1</f>
        <v>0.46114921422224286</v>
      </c>
      <c r="L145" s="104">
        <f>F145/E125-1</f>
        <v>0.50704954740082031</v>
      </c>
      <c r="M145" s="104"/>
      <c r="N145" s="104"/>
    </row>
    <row r="146" spans="1:14" x14ac:dyDescent="0.25">
      <c r="A146" s="86"/>
      <c r="B146" s="105" t="s">
        <v>247</v>
      </c>
      <c r="C146" s="106">
        <v>1724.034046882105</v>
      </c>
      <c r="D146" s="107">
        <v>1915.909030155856</v>
      </c>
      <c r="E146" s="107">
        <v>1948.2591186732507</v>
      </c>
      <c r="F146" s="108">
        <v>2025.269242961283</v>
      </c>
      <c r="G146" s="102" t="e">
        <f>#N/A</f>
        <v>#N/A</v>
      </c>
    </row>
    <row r="147" spans="1:14" x14ac:dyDescent="0.25">
      <c r="A147" s="86"/>
      <c r="B147" s="109" t="s">
        <v>248</v>
      </c>
      <c r="C147" s="110">
        <v>1369.5431204114091</v>
      </c>
      <c r="D147" s="111">
        <v>1452.5588335572888</v>
      </c>
      <c r="E147" s="111">
        <v>1498.8977883816333</v>
      </c>
      <c r="F147" s="112">
        <v>1549.1141150911051</v>
      </c>
      <c r="G147" s="89" t="e">
        <f>#N/A</f>
        <v>#N/A</v>
      </c>
    </row>
    <row r="148" spans="1:14" x14ac:dyDescent="0.25">
      <c r="A148" s="86"/>
      <c r="B148" s="109" t="s">
        <v>249</v>
      </c>
      <c r="C148" s="106">
        <v>77.856587970695998</v>
      </c>
      <c r="D148" s="95">
        <v>85.515458327796367</v>
      </c>
      <c r="E148" s="95">
        <v>58.442003379017152</v>
      </c>
      <c r="F148" s="113">
        <v>61.653881887384884</v>
      </c>
      <c r="G148" s="89" t="e">
        <f>#N/A</f>
        <v>#N/A</v>
      </c>
    </row>
    <row r="149" spans="1:14" x14ac:dyDescent="0.25">
      <c r="A149" s="86"/>
      <c r="B149" s="114" t="s">
        <v>250</v>
      </c>
      <c r="C149" s="106">
        <v>276.63433850000013</v>
      </c>
      <c r="D149" s="95">
        <v>377.83473827077086</v>
      </c>
      <c r="E149" s="95">
        <v>390.91932691260001</v>
      </c>
      <c r="F149" s="113">
        <v>414.50124598279302</v>
      </c>
      <c r="G149" s="89" t="e">
        <f>#N/A</f>
        <v>#N/A</v>
      </c>
    </row>
    <row r="150" spans="1:14" x14ac:dyDescent="0.25">
      <c r="A150" s="86"/>
      <c r="B150" s="115" t="s">
        <v>235</v>
      </c>
      <c r="C150" s="110">
        <v>0</v>
      </c>
      <c r="D150" s="111">
        <v>0</v>
      </c>
      <c r="E150" s="111">
        <v>0</v>
      </c>
      <c r="F150" s="112">
        <v>0</v>
      </c>
      <c r="G150" s="89" t="e">
        <f>#N/A</f>
        <v>#N/A</v>
      </c>
    </row>
    <row r="151" spans="1:14" x14ac:dyDescent="0.25">
      <c r="A151" s="86"/>
      <c r="B151" s="116" t="s">
        <v>251</v>
      </c>
      <c r="C151" s="106">
        <v>295.22475850000012</v>
      </c>
      <c r="D151" s="95">
        <v>335.91862003077091</v>
      </c>
      <c r="E151" s="95">
        <v>378.42838</v>
      </c>
      <c r="F151" s="113">
        <v>401.32329699000002</v>
      </c>
      <c r="G151" s="89" t="e">
        <f>#N/A</f>
        <v>#N/A</v>
      </c>
    </row>
    <row r="152" spans="1:14" x14ac:dyDescent="0.25">
      <c r="A152" s="86"/>
      <c r="B152" s="116" t="s">
        <v>252</v>
      </c>
      <c r="C152" s="106">
        <v>1623.4106802157148</v>
      </c>
      <c r="D152" s="95">
        <v>1630.193783011119</v>
      </c>
      <c r="E152" s="95">
        <v>1655.5192821354708</v>
      </c>
      <c r="F152" s="113">
        <v>1752.3612997969412</v>
      </c>
      <c r="G152" s="89" t="e">
        <f>#N/A</f>
        <v>#N/A</v>
      </c>
    </row>
    <row r="153" spans="1:14" x14ac:dyDescent="0.25">
      <c r="A153" s="86"/>
      <c r="B153" s="117" t="s">
        <v>253</v>
      </c>
      <c r="C153" s="106">
        <v>1559.4716585315348</v>
      </c>
      <c r="D153" s="95">
        <v>1572.4652165853802</v>
      </c>
      <c r="E153" s="95">
        <v>1599.1191961778977</v>
      </c>
      <c r="F153" s="113">
        <v>1678.4381597491545</v>
      </c>
      <c r="G153" s="89" t="e">
        <f>#N/A</f>
        <v>#N/A</v>
      </c>
    </row>
    <row r="154" spans="1:14" x14ac:dyDescent="0.25">
      <c r="A154" s="86"/>
      <c r="B154" s="116" t="s">
        <v>248</v>
      </c>
      <c r="C154" s="106">
        <v>1559.4716585315348</v>
      </c>
      <c r="D154" s="95">
        <v>1572.4652165853802</v>
      </c>
      <c r="E154" s="95">
        <v>1599.1191961778977</v>
      </c>
      <c r="F154" s="113">
        <v>1678.4381597491545</v>
      </c>
      <c r="G154" s="89" t="e">
        <f>#N/A</f>
        <v>#N/A</v>
      </c>
    </row>
    <row r="155" spans="1:14" x14ac:dyDescent="0.25">
      <c r="A155" s="86"/>
      <c r="B155" s="109" t="s">
        <v>249</v>
      </c>
      <c r="C155" s="106">
        <v>0</v>
      </c>
      <c r="D155" s="95">
        <v>0</v>
      </c>
      <c r="E155" s="95">
        <v>0</v>
      </c>
      <c r="F155" s="111">
        <v>0</v>
      </c>
      <c r="G155" s="89" t="e">
        <f>#N/A</f>
        <v>#N/A</v>
      </c>
    </row>
    <row r="156" spans="1:14" x14ac:dyDescent="0.25">
      <c r="A156" s="86"/>
      <c r="B156" s="109" t="s">
        <v>254</v>
      </c>
      <c r="C156" s="95"/>
      <c r="D156" s="95">
        <v>0</v>
      </c>
      <c r="E156" s="95">
        <v>0</v>
      </c>
      <c r="F156" s="113">
        <v>0</v>
      </c>
      <c r="G156" s="89" t="e">
        <f>#N/A</f>
        <v>#N/A</v>
      </c>
    </row>
    <row r="157" spans="1:14" x14ac:dyDescent="0.25">
      <c r="A157" s="86"/>
      <c r="B157" s="109" t="s">
        <v>235</v>
      </c>
      <c r="C157" s="111"/>
      <c r="D157" s="111">
        <v>0</v>
      </c>
      <c r="E157" s="111">
        <v>0</v>
      </c>
      <c r="F157" s="112">
        <v>0</v>
      </c>
      <c r="G157" s="89" t="e">
        <f>#N/A</f>
        <v>#N/A</v>
      </c>
    </row>
    <row r="158" spans="1:14" x14ac:dyDescent="0.25">
      <c r="A158" s="86"/>
      <c r="B158" s="109" t="s">
        <v>255</v>
      </c>
      <c r="C158" s="95">
        <v>63.939021684179998</v>
      </c>
      <c r="D158" s="95">
        <v>57.728566425738833</v>
      </c>
      <c r="E158" s="95">
        <v>56.40008595757309</v>
      </c>
      <c r="F158" s="113">
        <v>73.923140047786859</v>
      </c>
      <c r="G158" s="89" t="e">
        <f>#N/A</f>
        <v>#N/A</v>
      </c>
    </row>
    <row r="159" spans="1:14" ht="16.5" x14ac:dyDescent="0.25">
      <c r="A159" s="86"/>
      <c r="B159" s="118" t="s">
        <v>256</v>
      </c>
      <c r="C159" s="113">
        <v>0</v>
      </c>
      <c r="D159" s="113">
        <v>0</v>
      </c>
      <c r="E159" s="113">
        <v>0</v>
      </c>
      <c r="F159" s="113">
        <v>0</v>
      </c>
      <c r="G159" s="89" t="e">
        <f>#N/A</f>
        <v>#N/A</v>
      </c>
    </row>
    <row r="160" spans="1:14" x14ac:dyDescent="0.25">
      <c r="A160" s="86"/>
      <c r="B160" s="41" t="s">
        <v>257</v>
      </c>
      <c r="C160" s="111">
        <v>31.952114379999998</v>
      </c>
      <c r="D160" s="111">
        <v>24.37875</v>
      </c>
      <c r="E160" s="111">
        <v>21.532499999999999</v>
      </c>
      <c r="F160" s="112">
        <v>14.72625</v>
      </c>
      <c r="G160" s="89" t="e">
        <f>#N/A</f>
        <v>#N/A</v>
      </c>
    </row>
    <row r="161" spans="1:7" x14ac:dyDescent="0.25">
      <c r="A161" s="86"/>
      <c r="B161" s="119" t="s">
        <v>258</v>
      </c>
      <c r="C161" s="106">
        <v>100.62336666639021</v>
      </c>
      <c r="D161" s="95">
        <v>285.71524714473708</v>
      </c>
      <c r="E161" s="95">
        <v>292.73983653777987</v>
      </c>
      <c r="F161" s="113">
        <v>272.90794316434176</v>
      </c>
      <c r="G161" s="89" t="e">
        <f>#N/A</f>
        <v>#N/A</v>
      </c>
    </row>
    <row r="162" spans="1:7" x14ac:dyDescent="0.25">
      <c r="A162" s="86"/>
      <c r="B162" s="99" t="s">
        <v>259</v>
      </c>
      <c r="C162" s="106"/>
      <c r="D162" s="95"/>
      <c r="E162" s="95"/>
      <c r="F162" s="113"/>
      <c r="G162" s="89" t="e">
        <f>#N/A</f>
        <v>#N/A</v>
      </c>
    </row>
    <row r="163" spans="1:7" ht="16.5" x14ac:dyDescent="0.25">
      <c r="A163" s="86"/>
      <c r="B163" s="118" t="s">
        <v>247</v>
      </c>
      <c r="C163" s="120">
        <v>152.97232079999998</v>
      </c>
      <c r="D163" s="113">
        <v>0</v>
      </c>
      <c r="E163" s="113">
        <v>0</v>
      </c>
      <c r="F163" s="113">
        <v>0</v>
      </c>
      <c r="G163" s="89" t="e">
        <f>#N/A</f>
        <v>#N/A</v>
      </c>
    </row>
    <row r="164" spans="1:7" x14ac:dyDescent="0.25">
      <c r="A164" s="86"/>
      <c r="B164" s="41" t="s">
        <v>260</v>
      </c>
      <c r="C164" s="110">
        <v>253.27691816000001</v>
      </c>
      <c r="D164" s="111">
        <v>288.16000000000003</v>
      </c>
      <c r="E164" s="111">
        <v>239.29599999999999</v>
      </c>
      <c r="F164" s="112">
        <v>139.06199999999998</v>
      </c>
      <c r="G164" s="89" t="e">
        <f>#N/A</f>
        <v>#N/A</v>
      </c>
    </row>
    <row r="165" spans="1:7" x14ac:dyDescent="0.25">
      <c r="A165" s="86"/>
      <c r="B165" s="119" t="s">
        <v>261</v>
      </c>
      <c r="C165" s="106">
        <v>-100.30459736000003</v>
      </c>
      <c r="D165" s="95">
        <v>-288.16000000000003</v>
      </c>
      <c r="E165" s="95">
        <v>-239.29599999999999</v>
      </c>
      <c r="F165" s="113">
        <v>-139.06199999999998</v>
      </c>
      <c r="G165" s="89" t="e">
        <f>#N/A</f>
        <v>#N/A</v>
      </c>
    </row>
    <row r="166" spans="1:7" x14ac:dyDescent="0.25">
      <c r="A166" s="86"/>
      <c r="B166" s="121" t="s">
        <v>262</v>
      </c>
      <c r="C166" s="110"/>
      <c r="D166" s="111"/>
      <c r="E166" s="111"/>
      <c r="F166" s="112"/>
      <c r="G166" s="89" t="e">
        <f>#N/A</f>
        <v>#N/A</v>
      </c>
    </row>
    <row r="167" spans="1:7" x14ac:dyDescent="0.25">
      <c r="A167" s="86"/>
      <c r="B167" s="94" t="s">
        <v>247</v>
      </c>
      <c r="C167" s="106">
        <v>62</v>
      </c>
      <c r="D167" s="95">
        <v>0</v>
      </c>
      <c r="E167" s="95">
        <v>0</v>
      </c>
      <c r="F167" s="113">
        <v>0</v>
      </c>
      <c r="G167" s="89" t="e">
        <f>#N/A</f>
        <v>#N/A</v>
      </c>
    </row>
    <row r="168" spans="1:7" x14ac:dyDescent="0.25">
      <c r="A168" s="86"/>
      <c r="B168" s="114" t="s">
        <v>263</v>
      </c>
      <c r="C168" s="106">
        <v>0</v>
      </c>
      <c r="D168" s="95">
        <v>0</v>
      </c>
      <c r="E168" s="95">
        <v>0</v>
      </c>
      <c r="F168" s="113">
        <v>0</v>
      </c>
      <c r="G168" s="89" t="e">
        <f>#N/A</f>
        <v>#N/A</v>
      </c>
    </row>
    <row r="169" spans="1:7" x14ac:dyDescent="0.25">
      <c r="A169" s="86"/>
      <c r="B169" s="94" t="s">
        <v>264</v>
      </c>
      <c r="C169" s="106">
        <v>62</v>
      </c>
      <c r="D169" s="95">
        <v>0</v>
      </c>
      <c r="E169" s="95">
        <v>0</v>
      </c>
      <c r="F169" s="113">
        <v>0</v>
      </c>
      <c r="G169" s="89" t="e">
        <f>#N/A</f>
        <v>#N/A</v>
      </c>
    </row>
    <row r="170" spans="1:7" ht="16.5" x14ac:dyDescent="0.25">
      <c r="A170" s="86"/>
      <c r="B170" s="118" t="s">
        <v>265</v>
      </c>
      <c r="C170" s="106">
        <v>90</v>
      </c>
      <c r="D170" s="95">
        <v>23</v>
      </c>
      <c r="E170" s="95">
        <v>55.232457798005356</v>
      </c>
      <c r="F170" s="95">
        <v>119.23245779800537</v>
      </c>
      <c r="G170" s="89" t="e">
        <f>#N/A</f>
        <v>#N/A</v>
      </c>
    </row>
    <row r="171" spans="1:7" x14ac:dyDescent="0.25">
      <c r="A171" s="86"/>
      <c r="B171" s="41" t="s">
        <v>59</v>
      </c>
      <c r="C171" s="106">
        <v>90</v>
      </c>
      <c r="D171" s="95">
        <v>23</v>
      </c>
      <c r="E171" s="95">
        <v>55</v>
      </c>
      <c r="F171" s="113">
        <v>119</v>
      </c>
      <c r="G171" s="89" t="e">
        <f>#N/A</f>
        <v>#N/A</v>
      </c>
    </row>
    <row r="172" spans="1:7" x14ac:dyDescent="0.25">
      <c r="A172" s="86"/>
      <c r="B172" s="119" t="s">
        <v>266</v>
      </c>
      <c r="C172" s="110">
        <v>-28</v>
      </c>
      <c r="D172" s="111">
        <v>-23</v>
      </c>
      <c r="E172" s="111">
        <v>-55.232457798005356</v>
      </c>
      <c r="F172" s="112">
        <v>-119.23245779800537</v>
      </c>
      <c r="G172" s="89" t="e">
        <f>#N/A</f>
        <v>#N/A</v>
      </c>
    </row>
    <row r="173" spans="1:7" x14ac:dyDescent="0.25">
      <c r="A173" s="86"/>
      <c r="B173" s="122" t="s">
        <v>267</v>
      </c>
      <c r="C173" s="110">
        <v>-27.68123069360982</v>
      </c>
      <c r="D173" s="111">
        <v>-25.444752855262948</v>
      </c>
      <c r="E173" s="111">
        <v>-1.788621260225483</v>
      </c>
      <c r="F173" s="112">
        <v>14.613485366336405</v>
      </c>
      <c r="G173" s="89" t="e">
        <f>#N/A</f>
        <v>#N/A</v>
      </c>
    </row>
    <row r="174" spans="1:7" x14ac:dyDescent="0.25">
      <c r="A174" s="86"/>
      <c r="B174" s="122" t="s">
        <v>268</v>
      </c>
      <c r="C174" s="110">
        <v>0</v>
      </c>
      <c r="D174" s="111">
        <v>0</v>
      </c>
      <c r="E174" s="111">
        <v>0</v>
      </c>
      <c r="F174" s="112">
        <v>0</v>
      </c>
      <c r="G174" s="89" t="e">
        <f>#N/A</f>
        <v>#N/A</v>
      </c>
    </row>
    <row r="175" spans="1:7" x14ac:dyDescent="0.25">
      <c r="A175" s="86"/>
      <c r="B175" s="122" t="s">
        <v>269</v>
      </c>
      <c r="C175" s="110">
        <v>0</v>
      </c>
      <c r="D175" s="111">
        <v>0</v>
      </c>
      <c r="E175" s="111">
        <v>0</v>
      </c>
      <c r="F175" s="112">
        <v>0</v>
      </c>
      <c r="G175" s="89" t="e">
        <f>#N/A</f>
        <v>#N/A</v>
      </c>
    </row>
    <row r="176" spans="1:7" x14ac:dyDescent="0.25">
      <c r="A176" s="86"/>
      <c r="B176" s="122" t="s">
        <v>270</v>
      </c>
      <c r="C176" s="110">
        <v>0</v>
      </c>
      <c r="D176" s="111">
        <v>0</v>
      </c>
      <c r="E176" s="111">
        <v>0</v>
      </c>
      <c r="F176" s="112">
        <v>0</v>
      </c>
      <c r="G176" s="89" t="e">
        <f>#N/A</f>
        <v>#N/A</v>
      </c>
    </row>
    <row r="177" spans="1:9" x14ac:dyDescent="0.25">
      <c r="A177" s="86"/>
      <c r="B177" s="41" t="s">
        <v>271</v>
      </c>
      <c r="C177" s="110">
        <v>0</v>
      </c>
      <c r="D177" s="111">
        <v>0</v>
      </c>
      <c r="E177" s="111">
        <v>0</v>
      </c>
      <c r="F177" s="111">
        <v>0</v>
      </c>
      <c r="G177" s="89" t="e">
        <f>#N/A</f>
        <v>#N/A</v>
      </c>
    </row>
    <row r="178" spans="1:9" x14ac:dyDescent="0.25">
      <c r="A178" s="86"/>
      <c r="B178" s="41" t="s">
        <v>272</v>
      </c>
      <c r="C178" s="110">
        <v>0</v>
      </c>
      <c r="D178" s="111">
        <v>0</v>
      </c>
      <c r="E178" s="111">
        <v>0</v>
      </c>
      <c r="F178" s="112">
        <v>0</v>
      </c>
      <c r="G178" s="89" t="e">
        <f>#N/A</f>
        <v>#N/A</v>
      </c>
    </row>
    <row r="179" spans="1:9" x14ac:dyDescent="0.25">
      <c r="A179" s="86"/>
      <c r="B179" s="122" t="s">
        <v>267</v>
      </c>
      <c r="C179" s="106">
        <v>-27.68123069360982</v>
      </c>
      <c r="D179" s="95">
        <v>-25.444752855262948</v>
      </c>
      <c r="E179" s="95">
        <v>-1.788621260225483</v>
      </c>
      <c r="F179" s="113">
        <v>14.613485366336405</v>
      </c>
      <c r="G179" s="89" t="e">
        <f>#N/A</f>
        <v>#N/A</v>
      </c>
    </row>
    <row r="180" spans="1:9" x14ac:dyDescent="0.25">
      <c r="A180" s="86"/>
      <c r="B180" s="114" t="s">
        <v>273</v>
      </c>
      <c r="C180" s="110">
        <v>-27.68123069360982</v>
      </c>
      <c r="D180" s="111">
        <v>-25.444752855262948</v>
      </c>
      <c r="E180" s="111">
        <v>-27.233374115488431</v>
      </c>
      <c r="F180" s="112">
        <v>-12.619888749152025</v>
      </c>
      <c r="G180" s="89" t="e">
        <f>#N/A</f>
        <v>#N/A</v>
      </c>
    </row>
    <row r="181" spans="1:9" x14ac:dyDescent="0.25">
      <c r="A181" s="86"/>
      <c r="B181" s="114" t="s">
        <v>274</v>
      </c>
      <c r="C181" s="110">
        <v>79.32396158499958</v>
      </c>
      <c r="D181" s="111">
        <v>51.642730891390244</v>
      </c>
      <c r="E181" s="111">
        <v>26.197978036127296</v>
      </c>
      <c r="F181" s="112">
        <v>24.409356775901813</v>
      </c>
      <c r="G181" s="89" t="e">
        <f>#N/A</f>
        <v>#N/A</v>
      </c>
    </row>
    <row r="182" spans="1:9" x14ac:dyDescent="0.25">
      <c r="A182" s="86"/>
      <c r="B182" s="86" t="s">
        <v>275</v>
      </c>
      <c r="C182" s="123">
        <v>225</v>
      </c>
      <c r="D182" s="124">
        <v>197</v>
      </c>
      <c r="E182" s="124">
        <v>174</v>
      </c>
      <c r="F182" s="124">
        <v>119</v>
      </c>
      <c r="G182" s="89" t="e">
        <f>#N/A</f>
        <v>#N/A</v>
      </c>
    </row>
    <row r="183" spans="1:9" x14ac:dyDescent="0.25">
      <c r="A183" s="86"/>
      <c r="B183" s="86" t="s">
        <v>276</v>
      </c>
      <c r="C183" s="123">
        <v>197</v>
      </c>
      <c r="D183" s="86">
        <v>174</v>
      </c>
      <c r="E183" s="86">
        <v>119</v>
      </c>
      <c r="F183" s="86">
        <v>0</v>
      </c>
      <c r="G183" s="89">
        <f>SUM(C183:F183)</f>
        <v>490</v>
      </c>
    </row>
    <row r="188" spans="1:9" x14ac:dyDescent="0.25">
      <c r="A188" s="125"/>
      <c r="B188" s="125"/>
      <c r="C188" s="125"/>
      <c r="D188" s="126"/>
      <c r="E188" s="126"/>
      <c r="F188" s="126"/>
      <c r="G188" s="43"/>
      <c r="H188" s="85"/>
      <c r="I188" s="85"/>
    </row>
    <row r="189" spans="1:9" x14ac:dyDescent="0.25">
      <c r="A189" s="127"/>
      <c r="B189" s="128" t="s">
        <v>277</v>
      </c>
      <c r="C189" s="128"/>
      <c r="D189" s="129"/>
      <c r="E189" s="129"/>
      <c r="F189" s="129"/>
      <c r="G189" s="129"/>
      <c r="H189" s="130"/>
      <c r="I189" s="85"/>
    </row>
    <row r="190" spans="1:9" x14ac:dyDescent="0.25">
      <c r="A190" s="127"/>
      <c r="B190" s="131" t="s">
        <v>278</v>
      </c>
      <c r="C190" s="131">
        <v>2016</v>
      </c>
      <c r="D190" s="131">
        <v>2017</v>
      </c>
      <c r="E190" s="131">
        <v>2018</v>
      </c>
      <c r="F190" s="131">
        <v>2019</v>
      </c>
      <c r="G190" s="131" t="s">
        <v>81</v>
      </c>
      <c r="H190" s="132" t="s">
        <v>279</v>
      </c>
      <c r="I190" s="85"/>
    </row>
    <row r="191" spans="1:9" x14ac:dyDescent="0.25">
      <c r="A191" s="127"/>
      <c r="B191" s="133" t="s">
        <v>196</v>
      </c>
      <c r="C191" s="134">
        <f>C63-C75</f>
        <v>1.1800000000022237E-2</v>
      </c>
      <c r="D191" s="134">
        <f>D63-D75</f>
        <v>-6.5399999994042446E-4</v>
      </c>
      <c r="E191" s="134">
        <f>E63-E75</f>
        <v>1.1772999951631391E-4</v>
      </c>
      <c r="F191" s="134">
        <f>F63-F75</f>
        <v>2.1111852701949374E-3</v>
      </c>
      <c r="G191" s="135">
        <f>SUM(C191:F191)</f>
        <v>1.3374915269793064E-2</v>
      </c>
      <c r="H191" s="136"/>
      <c r="I191" s="85"/>
    </row>
    <row r="192" spans="1:9" ht="47.25" x14ac:dyDescent="0.25">
      <c r="A192" s="127"/>
      <c r="B192" s="133" t="s">
        <v>280</v>
      </c>
      <c r="C192" s="134">
        <f>C58-C90</f>
        <v>9.4594271186440473</v>
      </c>
      <c r="D192" s="134">
        <f>D58-D90</f>
        <v>-9.9762711876394405E-5</v>
      </c>
      <c r="E192" s="134">
        <f>E58-E90</f>
        <v>1.7958813479879154E-5</v>
      </c>
      <c r="F192" s="134">
        <f>F58-F90</f>
        <v>3.2204521069800762E-4</v>
      </c>
      <c r="G192" s="135">
        <f>SUM(D192:F192)</f>
        <v>2.4024131230149237E-4</v>
      </c>
      <c r="H192" s="137" t="s">
        <v>281</v>
      </c>
      <c r="I192" s="85"/>
    </row>
    <row r="193" spans="1:9" x14ac:dyDescent="0.25">
      <c r="A193" s="127"/>
      <c r="B193" s="133"/>
      <c r="C193" s="133"/>
      <c r="D193" s="129"/>
      <c r="E193" s="129"/>
      <c r="F193" s="129"/>
      <c r="G193" s="129"/>
      <c r="H193" s="136"/>
      <c r="I193" s="85"/>
    </row>
    <row r="194" spans="1:9" x14ac:dyDescent="0.25">
      <c r="A194" s="138"/>
      <c r="B194" s="128" t="s">
        <v>282</v>
      </c>
      <c r="C194" s="128"/>
      <c r="D194" s="129"/>
      <c r="E194" s="129"/>
      <c r="F194" s="129"/>
      <c r="G194" s="129"/>
      <c r="H194" s="136"/>
      <c r="I194" s="85"/>
    </row>
    <row r="195" spans="1:9" x14ac:dyDescent="0.25">
      <c r="A195" s="138"/>
      <c r="B195" s="131" t="s">
        <v>278</v>
      </c>
      <c r="C195" s="131">
        <v>2016</v>
      </c>
      <c r="D195" s="131">
        <v>2017</v>
      </c>
      <c r="E195" s="131">
        <v>2018</v>
      </c>
      <c r="F195" s="131">
        <v>2019</v>
      </c>
      <c r="G195" s="131" t="s">
        <v>81</v>
      </c>
      <c r="H195" s="132" t="s">
        <v>279</v>
      </c>
      <c r="I195" s="85"/>
    </row>
    <row r="196" spans="1:9" x14ac:dyDescent="0.25">
      <c r="A196" s="138"/>
      <c r="B196" s="133" t="s">
        <v>178</v>
      </c>
      <c r="C196" s="139">
        <f>C48-C169</f>
        <v>0</v>
      </c>
      <c r="D196" s="139">
        <f>D48-D169</f>
        <v>0</v>
      </c>
      <c r="E196" s="139">
        <f>E48-E169</f>
        <v>0</v>
      </c>
      <c r="F196" s="139">
        <f>F48-F169</f>
        <v>0</v>
      </c>
      <c r="G196" s="140">
        <f>SUM(C196:F196)</f>
        <v>0</v>
      </c>
      <c r="H196" s="137"/>
      <c r="I196" s="85"/>
    </row>
    <row r="197" spans="1:9" x14ac:dyDescent="0.25">
      <c r="A197" s="138"/>
      <c r="B197" s="129" t="s">
        <v>283</v>
      </c>
      <c r="C197" s="141">
        <f>C171-C53</f>
        <v>0</v>
      </c>
      <c r="D197" s="141">
        <f>D171-D53</f>
        <v>0</v>
      </c>
      <c r="E197" s="141">
        <f>E171-E53</f>
        <v>0</v>
      </c>
      <c r="F197" s="141">
        <f>F171-F53</f>
        <v>0</v>
      </c>
      <c r="G197" s="140">
        <f>SUM(D197:F197)</f>
        <v>0</v>
      </c>
      <c r="H197" s="137"/>
      <c r="I197" s="85"/>
    </row>
    <row r="198" spans="1:9" x14ac:dyDescent="0.25">
      <c r="A198" s="138"/>
      <c r="B198" s="142" t="s">
        <v>284</v>
      </c>
      <c r="C198" s="141">
        <f>C237-C240</f>
        <v>536.44833082207924</v>
      </c>
      <c r="D198" s="141" t="e">
        <f>#N/A</f>
        <v>#N/A</v>
      </c>
      <c r="E198" s="141" t="e">
        <f>#N/A</f>
        <v>#N/A</v>
      </c>
      <c r="F198" s="141" t="e">
        <f>#N/A</f>
        <v>#N/A</v>
      </c>
      <c r="G198" s="140" t="e">
        <f>SUM(D198:F198)</f>
        <v>#N/A</v>
      </c>
      <c r="H198" s="258" t="s">
        <v>285</v>
      </c>
      <c r="I198" s="85"/>
    </row>
    <row r="199" spans="1:9" x14ac:dyDescent="0.25">
      <c r="A199" s="138"/>
      <c r="B199" s="142" t="s">
        <v>286</v>
      </c>
      <c r="C199" s="141">
        <f>C238-C241</f>
        <v>303.46208836476376</v>
      </c>
      <c r="D199" s="141" t="e">
        <f>D238-D241</f>
        <v>#N/A</v>
      </c>
      <c r="E199" s="141" t="e">
        <f>#N/A</f>
        <v>#N/A</v>
      </c>
      <c r="F199" s="141" t="e">
        <f>#N/A</f>
        <v>#N/A</v>
      </c>
      <c r="G199" s="140" t="e">
        <f>SUM(D199:F199)</f>
        <v>#N/A</v>
      </c>
      <c r="H199" s="258"/>
      <c r="I199" s="85"/>
    </row>
    <row r="200" spans="1:9" x14ac:dyDescent="0.25">
      <c r="A200" s="138"/>
      <c r="B200" s="129" t="s">
        <v>287</v>
      </c>
      <c r="C200" s="141">
        <f>C70-C183</f>
        <v>0</v>
      </c>
      <c r="D200" s="141">
        <f>D70-D183</f>
        <v>0</v>
      </c>
      <c r="E200" s="141">
        <f>E70-E183</f>
        <v>0</v>
      </c>
      <c r="F200" s="141">
        <f>F70-F183</f>
        <v>0</v>
      </c>
      <c r="G200" s="140">
        <f>SUM(D200:F200)</f>
        <v>0</v>
      </c>
      <c r="H200" s="143"/>
      <c r="I200" s="85"/>
    </row>
    <row r="201" spans="1:9" x14ac:dyDescent="0.25">
      <c r="A201" s="138"/>
      <c r="B201" s="129"/>
      <c r="C201" s="129"/>
      <c r="D201" s="144"/>
      <c r="E201" s="144"/>
      <c r="F201" s="144"/>
      <c r="G201" s="145"/>
      <c r="H201" s="136"/>
      <c r="I201" s="85"/>
    </row>
    <row r="202" spans="1:9" x14ac:dyDescent="0.25">
      <c r="A202" s="127"/>
      <c r="B202" s="128" t="s">
        <v>288</v>
      </c>
      <c r="C202" s="128"/>
      <c r="D202" s="129"/>
      <c r="E202" s="129"/>
      <c r="F202" s="129"/>
      <c r="G202" s="129"/>
      <c r="H202" s="136"/>
      <c r="I202" s="85"/>
    </row>
    <row r="203" spans="1:9" x14ac:dyDescent="0.25">
      <c r="A203" s="127"/>
      <c r="B203" s="131" t="s">
        <v>278</v>
      </c>
      <c r="C203" s="131">
        <v>2016</v>
      </c>
      <c r="D203" s="131">
        <v>2017</v>
      </c>
      <c r="E203" s="131">
        <v>2018</v>
      </c>
      <c r="F203" s="131">
        <v>2019</v>
      </c>
      <c r="G203" s="131" t="s">
        <v>81</v>
      </c>
      <c r="H203" s="132" t="s">
        <v>279</v>
      </c>
      <c r="I203" s="85"/>
    </row>
    <row r="204" spans="1:9" x14ac:dyDescent="0.25">
      <c r="A204" s="127"/>
      <c r="B204" s="133" t="s">
        <v>231</v>
      </c>
      <c r="C204" s="141">
        <f>C125-C4</f>
        <v>-224.45218664173444</v>
      </c>
      <c r="D204" s="141">
        <f>D125-D4</f>
        <v>-240.00741193831641</v>
      </c>
      <c r="E204" s="141">
        <f>E125-E4</f>
        <v>-241.89547341808429</v>
      </c>
      <c r="F204" s="141">
        <f>F125-F4</f>
        <v>-251.63285754971025</v>
      </c>
      <c r="G204" s="140" t="e">
        <f>#N/A</f>
        <v>#N/A</v>
      </c>
      <c r="H204" s="259" t="s">
        <v>289</v>
      </c>
      <c r="I204" s="85"/>
    </row>
    <row r="205" spans="1:9" x14ac:dyDescent="0.25">
      <c r="A205" s="127"/>
      <c r="B205" s="129" t="s">
        <v>237</v>
      </c>
      <c r="C205" s="141">
        <f>C131-C8</f>
        <v>-270.30373199999985</v>
      </c>
      <c r="D205" s="141">
        <f>D131-D8</f>
        <v>-288.54210599999988</v>
      </c>
      <c r="E205" s="141">
        <f>E131-E8</f>
        <v>-291.10388399999988</v>
      </c>
      <c r="F205" s="141">
        <f>F131-F8</f>
        <v>-298.31975999999986</v>
      </c>
      <c r="G205" s="140" t="e">
        <f>#N/A</f>
        <v>#N/A</v>
      </c>
      <c r="H205" s="259"/>
      <c r="I205" s="85"/>
    </row>
    <row r="206" spans="1:9" x14ac:dyDescent="0.25">
      <c r="A206" s="127"/>
      <c r="B206" s="129" t="s">
        <v>240</v>
      </c>
      <c r="C206" s="141">
        <f>C139-C22</f>
        <v>45.851545358265412</v>
      </c>
      <c r="D206" s="141">
        <f>D139-D22</f>
        <v>48.534694061683467</v>
      </c>
      <c r="E206" s="141">
        <f>E139-E22</f>
        <v>49.208410581915587</v>
      </c>
      <c r="F206" s="141">
        <f>F139-F22</f>
        <v>46.686902450289608</v>
      </c>
      <c r="G206" s="140" t="e">
        <f>#N/A</f>
        <v>#N/A</v>
      </c>
      <c r="H206" s="259"/>
      <c r="I206" s="85"/>
    </row>
    <row r="207" spans="1:9" x14ac:dyDescent="0.25">
      <c r="A207" s="127"/>
      <c r="B207" s="129" t="s">
        <v>241</v>
      </c>
      <c r="C207" s="141">
        <f>C140-C28</f>
        <v>-40.314687774850881</v>
      </c>
      <c r="D207" s="141">
        <f>D140-D28</f>
        <v>132.11620969997443</v>
      </c>
      <c r="E207" s="141">
        <f>E140-E28</f>
        <v>171.96989354488619</v>
      </c>
      <c r="F207" s="141">
        <f>F140-F28</f>
        <v>199.49066877985499</v>
      </c>
      <c r="G207" s="140" t="e">
        <f>#N/A</f>
        <v>#N/A</v>
      </c>
      <c r="H207" s="259"/>
      <c r="I207" s="146"/>
    </row>
    <row r="208" spans="1:9" x14ac:dyDescent="0.25">
      <c r="A208" s="127"/>
      <c r="B208" s="129" t="s">
        <v>158</v>
      </c>
      <c r="C208" s="141">
        <f>C141-C30</f>
        <v>0</v>
      </c>
      <c r="D208" s="141">
        <f>D141-D30</f>
        <v>0</v>
      </c>
      <c r="E208" s="141">
        <f>E141-E30</f>
        <v>0</v>
      </c>
      <c r="F208" s="141">
        <f>F141-F30</f>
        <v>0</v>
      </c>
      <c r="G208" s="140" t="e">
        <f>#N/A</f>
        <v>#N/A</v>
      </c>
      <c r="H208" s="137"/>
      <c r="I208" s="85"/>
    </row>
    <row r="209" spans="1:9" x14ac:dyDescent="0.25">
      <c r="A209" s="127"/>
      <c r="B209" s="129" t="s">
        <v>162</v>
      </c>
      <c r="C209" s="141">
        <f>C142-C32</f>
        <v>0</v>
      </c>
      <c r="D209" s="141" t="e">
        <f>#N/A</f>
        <v>#N/A</v>
      </c>
      <c r="E209" s="141" t="e">
        <f>#N/A</f>
        <v>#N/A</v>
      </c>
      <c r="F209" s="141" t="e">
        <f>#N/A</f>
        <v>#N/A</v>
      </c>
      <c r="G209" s="140" t="e">
        <f>#N/A</f>
        <v>#N/A</v>
      </c>
      <c r="H209" s="137"/>
      <c r="I209" s="85"/>
    </row>
    <row r="210" spans="1:9" x14ac:dyDescent="0.25">
      <c r="A210" s="127"/>
      <c r="B210" s="129" t="s">
        <v>243</v>
      </c>
      <c r="C210" s="141">
        <f>C143-C33</f>
        <v>2.8421709430404007E-14</v>
      </c>
      <c r="D210" s="141" t="e">
        <f>#N/A</f>
        <v>#N/A</v>
      </c>
      <c r="E210" s="141" t="e">
        <f>#N/A</f>
        <v>#N/A</v>
      </c>
      <c r="F210" s="141" t="e">
        <f>#N/A</f>
        <v>#N/A</v>
      </c>
      <c r="G210" s="140" t="e">
        <f>#N/A</f>
        <v>#N/A</v>
      </c>
      <c r="H210" s="147"/>
      <c r="I210" s="85"/>
    </row>
    <row r="211" spans="1:9" x14ac:dyDescent="0.25">
      <c r="A211" s="127"/>
      <c r="B211" s="129"/>
      <c r="C211" s="129"/>
      <c r="D211" s="129"/>
      <c r="E211" s="129"/>
      <c r="F211" s="129"/>
      <c r="G211" s="129"/>
      <c r="H211" s="147"/>
      <c r="I211" s="85"/>
    </row>
    <row r="212" spans="1:9" x14ac:dyDescent="0.25">
      <c r="A212" s="127"/>
      <c r="B212" s="128" t="s">
        <v>290</v>
      </c>
      <c r="C212" s="128"/>
      <c r="D212" s="129"/>
      <c r="E212" s="129"/>
      <c r="F212" s="129"/>
      <c r="G212" s="129"/>
      <c r="H212" s="147"/>
      <c r="I212" s="85"/>
    </row>
    <row r="213" spans="1:9" x14ac:dyDescent="0.25">
      <c r="A213" s="138"/>
      <c r="B213" s="131" t="s">
        <v>278</v>
      </c>
      <c r="C213" s="131">
        <v>2016</v>
      </c>
      <c r="D213" s="131">
        <v>2017</v>
      </c>
      <c r="E213" s="131">
        <v>2018</v>
      </c>
      <c r="F213" s="131">
        <v>2019</v>
      </c>
      <c r="G213" s="131" t="s">
        <v>81</v>
      </c>
      <c r="H213" s="132" t="s">
        <v>279</v>
      </c>
      <c r="I213" s="85"/>
    </row>
    <row r="214" spans="1:9" x14ac:dyDescent="0.25">
      <c r="A214" s="138"/>
      <c r="B214" s="133" t="s">
        <v>291</v>
      </c>
      <c r="C214" s="141">
        <f>C164-C75</f>
        <v>1.1800000000022237E-2</v>
      </c>
      <c r="D214" s="141">
        <f>D164-D75</f>
        <v>-6.5399999994042446E-4</v>
      </c>
      <c r="E214" s="141">
        <f>E164-E75</f>
        <v>1.1772999951631391E-4</v>
      </c>
      <c r="F214" s="141">
        <f>F164-F75</f>
        <v>2.1111852701949374E-3</v>
      </c>
      <c r="G214" s="140">
        <f>SUM(C214:F214)</f>
        <v>1.3374915269793064E-2</v>
      </c>
      <c r="H214" s="147"/>
      <c r="I214" s="85"/>
    </row>
    <row r="215" spans="1:9" x14ac:dyDescent="0.25">
      <c r="A215" s="138"/>
      <c r="B215" s="148" t="s">
        <v>292</v>
      </c>
      <c r="C215" s="149">
        <f>C239-C67</f>
        <v>0</v>
      </c>
      <c r="D215" s="149" t="e">
        <f>D239-D67</f>
        <v>#N/A</v>
      </c>
      <c r="E215" s="149" t="e">
        <f>E239-E67</f>
        <v>#N/A</v>
      </c>
      <c r="F215" s="149" t="e">
        <f>F239-F67</f>
        <v>#N/A</v>
      </c>
      <c r="G215" s="140" t="e">
        <f>SUM(D215:F215)</f>
        <v>#N/A</v>
      </c>
      <c r="H215" s="147"/>
      <c r="I215" s="85"/>
    </row>
    <row r="216" spans="1:9" x14ac:dyDescent="0.25">
      <c r="A216" s="138"/>
      <c r="B216" s="150" t="s">
        <v>293</v>
      </c>
      <c r="C216" s="141">
        <f>(C182-C183)-(C171-C167)</f>
        <v>0</v>
      </c>
      <c r="D216" s="141">
        <f>(D182-D183)-(D171-D167)</f>
        <v>0</v>
      </c>
      <c r="E216" s="141">
        <f>(E182-E183)-(E171-E167)</f>
        <v>0</v>
      </c>
      <c r="F216" s="141">
        <f>(F182-F183)-(F171-F167)</f>
        <v>0</v>
      </c>
      <c r="G216" s="140">
        <f>SUM(D216:F216)</f>
        <v>0</v>
      </c>
      <c r="H216" s="137"/>
      <c r="I216" s="85"/>
    </row>
    <row r="217" spans="1:9" x14ac:dyDescent="0.25">
      <c r="A217" s="138"/>
      <c r="B217" s="129"/>
      <c r="C217" s="129"/>
      <c r="D217" s="151"/>
      <c r="E217" s="151"/>
      <c r="F217" s="151"/>
      <c r="G217" s="129"/>
      <c r="H217" s="147"/>
      <c r="I217" s="85"/>
    </row>
    <row r="218" spans="1:9" x14ac:dyDescent="0.25">
      <c r="A218" s="138"/>
      <c r="B218" s="128" t="s">
        <v>294</v>
      </c>
      <c r="C218" s="128"/>
      <c r="D218" s="129"/>
      <c r="E218" s="129"/>
      <c r="F218" s="129"/>
      <c r="G218" s="129"/>
      <c r="H218" s="147"/>
      <c r="I218" s="85"/>
    </row>
    <row r="219" spans="1:9" x14ac:dyDescent="0.25">
      <c r="A219" s="138"/>
      <c r="B219" s="131" t="s">
        <v>278</v>
      </c>
      <c r="C219" s="131">
        <v>2016</v>
      </c>
      <c r="D219" s="131">
        <v>2017</v>
      </c>
      <c r="E219" s="131">
        <v>2018</v>
      </c>
      <c r="F219" s="131">
        <v>2019</v>
      </c>
      <c r="G219" s="131" t="s">
        <v>81</v>
      </c>
      <c r="H219" s="132" t="s">
        <v>279</v>
      </c>
      <c r="I219" s="85"/>
    </row>
    <row r="220" spans="1:9" x14ac:dyDescent="0.25">
      <c r="A220" s="138"/>
      <c r="B220" s="152" t="s">
        <v>295</v>
      </c>
      <c r="C220" s="153">
        <f>C15</f>
        <v>182.08791219999995</v>
      </c>
      <c r="D220" s="153">
        <f>D15</f>
        <v>248.444089961</v>
      </c>
      <c r="E220" s="153">
        <f>E15</f>
        <v>249.09855200399997</v>
      </c>
      <c r="F220" s="153">
        <f>F15</f>
        <v>247.51132661719998</v>
      </c>
      <c r="G220" s="153">
        <f>SUM(C220:F220)</f>
        <v>927.14188078219991</v>
      </c>
      <c r="H220" s="85"/>
      <c r="I220" s="85"/>
    </row>
    <row r="221" spans="1:9" x14ac:dyDescent="0.25">
      <c r="A221" s="138"/>
      <c r="B221" s="150" t="s">
        <v>296</v>
      </c>
      <c r="C221" s="134">
        <f>C33</f>
        <v>-1.2522714238188826</v>
      </c>
      <c r="D221" s="134">
        <f>D33</f>
        <v>23.245769197900064</v>
      </c>
      <c r="E221" s="134">
        <f>E33</f>
        <v>56.010415323837421</v>
      </c>
      <c r="F221" s="134">
        <f>F33</f>
        <v>90.383928432566563</v>
      </c>
      <c r="G221" s="134">
        <f>SUM(C221:F221)</f>
        <v>168.38784153048516</v>
      </c>
      <c r="H221" s="147"/>
      <c r="I221" s="85"/>
    </row>
    <row r="222" spans="1:9" x14ac:dyDescent="0.25">
      <c r="A222" s="138"/>
      <c r="B222" s="152" t="s">
        <v>297</v>
      </c>
      <c r="C222" s="153">
        <f>C38</f>
        <v>0</v>
      </c>
      <c r="D222" s="153">
        <f>D38</f>
        <v>0</v>
      </c>
      <c r="E222" s="154">
        <f>E38</f>
        <v>0.23245779800536015</v>
      </c>
      <c r="F222" s="154">
        <f>F38</f>
        <v>0.56010435361397781</v>
      </c>
      <c r="G222" s="153">
        <f>SUM(C222:F222)</f>
        <v>0.79256215161933796</v>
      </c>
      <c r="I222" s="85"/>
    </row>
    <row r="223" spans="1:9" ht="47.25" x14ac:dyDescent="0.25">
      <c r="A223" s="138"/>
      <c r="B223" s="155" t="s">
        <v>298</v>
      </c>
      <c r="C223" s="156">
        <f>C222/C221</f>
        <v>0</v>
      </c>
      <c r="D223" s="156">
        <f>D222/D221</f>
        <v>0</v>
      </c>
      <c r="E223" s="156">
        <f>E222/E221</f>
        <v>4.1502602089513278E-3</v>
      </c>
      <c r="F223" s="156">
        <f>F222/F221</f>
        <v>6.196946330252277E-3</v>
      </c>
      <c r="G223" s="156">
        <f>G222/G221</f>
        <v>4.7067659067050365E-3</v>
      </c>
      <c r="H223" s="137" t="s">
        <v>299</v>
      </c>
      <c r="I223" s="85"/>
    </row>
    <row r="224" spans="1:9" x14ac:dyDescent="0.25">
      <c r="A224" s="138"/>
      <c r="B224" s="152" t="s">
        <v>300</v>
      </c>
      <c r="C224" s="153">
        <f>C181</f>
        <v>79.32396158499958</v>
      </c>
      <c r="D224" s="153">
        <f>D181</f>
        <v>51.642730891390244</v>
      </c>
      <c r="E224" s="153">
        <f>E181</f>
        <v>26.197978036127296</v>
      </c>
      <c r="F224" s="153">
        <f>F181</f>
        <v>24.409356775901813</v>
      </c>
      <c r="G224" s="153"/>
      <c r="H224" s="147"/>
      <c r="I224" s="85"/>
    </row>
    <row r="225" spans="1:9" x14ac:dyDescent="0.25">
      <c r="A225" s="138"/>
      <c r="B225" s="150" t="s">
        <v>7</v>
      </c>
      <c r="C225" s="141">
        <f>C224+C242</f>
        <v>51.642730891389903</v>
      </c>
      <c r="D225" s="141">
        <f>D224+D242</f>
        <v>26.197978036127239</v>
      </c>
      <c r="E225" s="141">
        <f>E224+E242</f>
        <v>24.409356775901841</v>
      </c>
      <c r="F225" s="141">
        <f>F224+F242</f>
        <v>39.022842142238403</v>
      </c>
      <c r="G225" s="157"/>
      <c r="H225" s="147"/>
      <c r="I225" s="85"/>
    </row>
    <row r="226" spans="1:9" x14ac:dyDescent="0.25">
      <c r="A226" s="138"/>
      <c r="B226" s="158" t="s">
        <v>301</v>
      </c>
      <c r="C226" s="134">
        <f>C225-D224</f>
        <v>-3.4106051316484809E-13</v>
      </c>
      <c r="D226" s="134">
        <f>D225-E224</f>
        <v>-5.6843418860808015E-14</v>
      </c>
      <c r="E226" s="134">
        <f>E225-F224</f>
        <v>2.8421709430404007E-14</v>
      </c>
      <c r="F226" s="134"/>
      <c r="G226" s="134"/>
      <c r="H226" s="137"/>
      <c r="I226" s="85"/>
    </row>
    <row r="227" spans="1:9" x14ac:dyDescent="0.25">
      <c r="A227" s="138"/>
      <c r="B227" s="152" t="s">
        <v>302</v>
      </c>
      <c r="C227" s="153">
        <f>C161</f>
        <v>100.62336666639021</v>
      </c>
      <c r="D227" s="153">
        <f>D161</f>
        <v>285.71524714473708</v>
      </c>
      <c r="E227" s="153">
        <f>E161</f>
        <v>292.73983653777987</v>
      </c>
      <c r="F227" s="153">
        <f>F161</f>
        <v>272.90794316434176</v>
      </c>
      <c r="G227" s="159"/>
      <c r="H227" s="147"/>
      <c r="I227" s="85"/>
    </row>
    <row r="228" spans="1:9" x14ac:dyDescent="0.25">
      <c r="A228" s="138"/>
      <c r="B228" s="150" t="s">
        <v>303</v>
      </c>
      <c r="C228" s="141">
        <f>C165</f>
        <v>-100.30459736000003</v>
      </c>
      <c r="D228" s="141">
        <f>D165</f>
        <v>-288.16000000000003</v>
      </c>
      <c r="E228" s="141">
        <f>E165</f>
        <v>-239.29599999999999</v>
      </c>
      <c r="F228" s="141">
        <f>F165</f>
        <v>-139.06199999999998</v>
      </c>
      <c r="G228" s="159"/>
      <c r="H228" s="147"/>
      <c r="I228" s="85"/>
    </row>
    <row r="229" spans="1:9" x14ac:dyDescent="0.25">
      <c r="A229" s="138"/>
      <c r="B229" s="150" t="s">
        <v>304</v>
      </c>
      <c r="C229" s="141">
        <f>C172</f>
        <v>-28</v>
      </c>
      <c r="D229" s="141">
        <f>D172</f>
        <v>-23</v>
      </c>
      <c r="E229" s="141">
        <f>E172</f>
        <v>-55.232457798005356</v>
      </c>
      <c r="F229" s="141">
        <f>F172</f>
        <v>-119.23245779800537</v>
      </c>
      <c r="G229" s="159"/>
      <c r="H229" s="147"/>
      <c r="I229" s="85"/>
    </row>
    <row r="230" spans="1:9" x14ac:dyDescent="0.25">
      <c r="A230" s="138"/>
      <c r="B230" s="155" t="s">
        <v>305</v>
      </c>
      <c r="C230" s="141">
        <f>C171</f>
        <v>90</v>
      </c>
      <c r="D230" s="141">
        <f>D171</f>
        <v>23</v>
      </c>
      <c r="E230" s="141">
        <f>E171</f>
        <v>55</v>
      </c>
      <c r="F230" s="141">
        <f>F171</f>
        <v>119</v>
      </c>
      <c r="G230" s="159"/>
      <c r="H230" s="147"/>
      <c r="I230" s="85"/>
    </row>
    <row r="231" spans="1:9" x14ac:dyDescent="0.25">
      <c r="A231" s="138"/>
      <c r="B231" s="155" t="s">
        <v>306</v>
      </c>
      <c r="C231" s="141">
        <f>C55</f>
        <v>90</v>
      </c>
      <c r="D231" s="141">
        <f>D55</f>
        <v>23</v>
      </c>
      <c r="E231" s="141">
        <f>E55</f>
        <v>55</v>
      </c>
      <c r="F231" s="141">
        <f>F55</f>
        <v>119</v>
      </c>
      <c r="G231" s="159"/>
      <c r="H231" s="147"/>
      <c r="I231" s="85"/>
    </row>
    <row r="232" spans="1:9" x14ac:dyDescent="0.25">
      <c r="A232" s="138"/>
      <c r="B232" s="155" t="s">
        <v>307</v>
      </c>
      <c r="C232" s="141">
        <f>C169</f>
        <v>62</v>
      </c>
      <c r="D232" s="141">
        <f>D169</f>
        <v>0</v>
      </c>
      <c r="E232" s="141">
        <f>E169</f>
        <v>0</v>
      </c>
      <c r="F232" s="141">
        <f>F169</f>
        <v>0</v>
      </c>
      <c r="G232" s="159"/>
      <c r="H232" s="147"/>
      <c r="I232" s="85"/>
    </row>
    <row r="233" spans="1:9" x14ac:dyDescent="0.25">
      <c r="A233" s="138"/>
      <c r="B233" s="155" t="s">
        <v>306</v>
      </c>
      <c r="C233" s="141">
        <f>C50</f>
        <v>62</v>
      </c>
      <c r="D233" s="141">
        <f>D50</f>
        <v>0</v>
      </c>
      <c r="E233" s="141">
        <f>E50</f>
        <v>0</v>
      </c>
      <c r="F233" s="141">
        <f>F50</f>
        <v>0</v>
      </c>
      <c r="G233" s="129"/>
      <c r="H233" s="147"/>
      <c r="I233" s="85"/>
    </row>
    <row r="234" spans="1:9" x14ac:dyDescent="0.25">
      <c r="A234" s="138"/>
      <c r="B234" s="150" t="s">
        <v>308</v>
      </c>
      <c r="C234" s="141">
        <f>C70</f>
        <v>197</v>
      </c>
      <c r="D234" s="141">
        <f>D70</f>
        <v>174</v>
      </c>
      <c r="E234" s="141">
        <f>E70</f>
        <v>119</v>
      </c>
      <c r="F234" s="141">
        <f>F70</f>
        <v>0</v>
      </c>
      <c r="G234" s="159"/>
      <c r="H234" s="147"/>
      <c r="I234" s="85"/>
    </row>
    <row r="235" spans="1:9" x14ac:dyDescent="0.25">
      <c r="A235" s="138"/>
      <c r="B235" s="150" t="s">
        <v>309</v>
      </c>
      <c r="C235" s="141">
        <f>C69</f>
        <v>181.36294324646462</v>
      </c>
      <c r="D235" s="141">
        <f>D69</f>
        <v>260.12147852067005</v>
      </c>
      <c r="E235" s="141">
        <f>E69</f>
        <v>298.57335838684719</v>
      </c>
      <c r="F235" s="141">
        <f>F69</f>
        <v>333.16489628901678</v>
      </c>
      <c r="G235" s="157"/>
      <c r="H235" s="147"/>
      <c r="I235" s="85"/>
    </row>
    <row r="236" spans="1:9" x14ac:dyDescent="0.25">
      <c r="A236" s="138"/>
      <c r="B236" s="160" t="s">
        <v>310</v>
      </c>
      <c r="C236" s="134">
        <f>C234/C235</f>
        <v>1.0862196900514858</v>
      </c>
      <c r="D236" s="134">
        <f>D234/D235</f>
        <v>0.66891823385577687</v>
      </c>
      <c r="E236" s="134">
        <f>E234/E235</f>
        <v>0.39856201719718543</v>
      </c>
      <c r="F236" s="134">
        <f>F234/F235</f>
        <v>0</v>
      </c>
      <c r="G236" s="129"/>
      <c r="H236" s="147"/>
      <c r="I236" s="85"/>
    </row>
    <row r="237" spans="1:9" x14ac:dyDescent="0.25">
      <c r="A237" s="138"/>
      <c r="B237" s="150" t="s">
        <v>311</v>
      </c>
      <c r="C237" s="141">
        <f>C65</f>
        <v>2475.4546985041843</v>
      </c>
      <c r="D237" s="141" t="e">
        <f>#N/A</f>
        <v>#N/A</v>
      </c>
      <c r="E237" s="141" t="e">
        <f>#N/A</f>
        <v>#N/A</v>
      </c>
      <c r="F237" s="141" t="e">
        <f>#N/A</f>
        <v>#N/A</v>
      </c>
      <c r="G237" s="157"/>
      <c r="H237" s="161"/>
      <c r="I237" s="85"/>
    </row>
    <row r="238" spans="1:9" x14ac:dyDescent="0.25">
      <c r="A238" s="138"/>
      <c r="B238" s="150" t="s">
        <v>312</v>
      </c>
      <c r="C238" s="141">
        <f>C66</f>
        <v>2270.1496867404785</v>
      </c>
      <c r="D238" s="141" t="e">
        <f>#N/A</f>
        <v>#N/A</v>
      </c>
      <c r="E238" s="141" t="e">
        <f>#N/A</f>
        <v>#N/A</v>
      </c>
      <c r="F238" s="141" t="e">
        <f>#N/A</f>
        <v>#N/A</v>
      </c>
      <c r="G238" s="162"/>
      <c r="H238" s="161"/>
      <c r="I238" s="85"/>
    </row>
    <row r="239" spans="1:9" x14ac:dyDescent="0.25">
      <c r="A239" s="138"/>
      <c r="B239" s="160" t="s">
        <v>78</v>
      </c>
      <c r="C239" s="140">
        <f>C237-C238</f>
        <v>205.30501176370581</v>
      </c>
      <c r="D239" s="140" t="e">
        <f>D237-D238</f>
        <v>#N/A</v>
      </c>
      <c r="E239" s="140" t="e">
        <f>E237-E238</f>
        <v>#N/A</v>
      </c>
      <c r="F239" s="140" t="e">
        <f>F237-F238</f>
        <v>#N/A</v>
      </c>
      <c r="G239" s="129"/>
      <c r="H239" s="147"/>
      <c r="I239" s="85"/>
    </row>
    <row r="240" spans="1:9" x14ac:dyDescent="0.25">
      <c r="A240" s="138"/>
      <c r="B240" s="150" t="s">
        <v>313</v>
      </c>
      <c r="C240" s="141">
        <f>C146+C163+C167</f>
        <v>1939.0063676821051</v>
      </c>
      <c r="D240" s="141">
        <f>D146+D163+D167</f>
        <v>1915.909030155856</v>
      </c>
      <c r="E240" s="141">
        <f>E146+E163+E167</f>
        <v>1948.2591186732507</v>
      </c>
      <c r="F240" s="141">
        <f>F146+F163+F167</f>
        <v>2025.269242961283</v>
      </c>
      <c r="G240" s="129"/>
      <c r="H240" s="147"/>
      <c r="I240" s="85"/>
    </row>
    <row r="241" spans="1:9" x14ac:dyDescent="0.25">
      <c r="A241" s="138"/>
      <c r="B241" s="150" t="s">
        <v>314</v>
      </c>
      <c r="C241" s="141">
        <f>C152+C164+C170</f>
        <v>1966.6875983757147</v>
      </c>
      <c r="D241" s="141">
        <f>D152+D164+D170</f>
        <v>1941.353783011119</v>
      </c>
      <c r="E241" s="141">
        <f>E152+E164+E170</f>
        <v>1950.0477399334761</v>
      </c>
      <c r="F241" s="141">
        <f>F152+F164+F170</f>
        <v>2010.6557575949464</v>
      </c>
      <c r="G241" s="129"/>
      <c r="H241" s="147"/>
      <c r="I241" s="85"/>
    </row>
    <row r="242" spans="1:9" x14ac:dyDescent="0.25">
      <c r="A242" s="138"/>
      <c r="B242" s="160" t="s">
        <v>78</v>
      </c>
      <c r="C242" s="140">
        <f>C240-C241</f>
        <v>-27.681230693609677</v>
      </c>
      <c r="D242" s="140">
        <f>D240-D241</f>
        <v>-25.444752855263005</v>
      </c>
      <c r="E242" s="140">
        <f>E240-E241</f>
        <v>-1.7886212602254545</v>
      </c>
      <c r="F242" s="140">
        <f>F240-F241</f>
        <v>14.61348536633659</v>
      </c>
      <c r="G242" s="129"/>
      <c r="H242" s="147"/>
      <c r="I242" s="85"/>
    </row>
    <row r="243" spans="1:9" x14ac:dyDescent="0.25">
      <c r="A243" s="138"/>
      <c r="B243" s="160" t="s">
        <v>315</v>
      </c>
      <c r="C243" s="134">
        <f>C242-SUM(C227:C229)</f>
        <v>1.4210854715202004E-13</v>
      </c>
      <c r="D243" s="134">
        <f>D242-SUM(D227:D229)</f>
        <v>-5.6843418860808015E-14</v>
      </c>
      <c r="E243" s="134">
        <f>E242-SUM(E227:E229)</f>
        <v>2.8421709430404007E-14</v>
      </c>
      <c r="F243" s="134">
        <f>F242-SUM(F227:F229)</f>
        <v>1.8474111129762605E-13</v>
      </c>
      <c r="G243" s="134"/>
      <c r="H243" s="147"/>
      <c r="I243" s="85"/>
    </row>
    <row r="244" spans="1:9" x14ac:dyDescent="0.25">
      <c r="A244" s="138"/>
      <c r="B244" s="160" t="s">
        <v>316</v>
      </c>
      <c r="C244" s="134">
        <f>C242-C239</f>
        <v>-232.98624245731548</v>
      </c>
      <c r="D244" s="134" t="e">
        <f>D242-D239</f>
        <v>#N/A</v>
      </c>
      <c r="E244" s="134" t="e">
        <f>E242-E239</f>
        <v>#N/A</v>
      </c>
      <c r="F244" s="134" t="e">
        <f>F242-F239</f>
        <v>#N/A</v>
      </c>
      <c r="G244" s="134"/>
      <c r="H244" s="147"/>
      <c r="I244" s="85"/>
    </row>
    <row r="245" spans="1:9" x14ac:dyDescent="0.25">
      <c r="A245" s="138"/>
      <c r="B245" s="160"/>
      <c r="C245" s="160"/>
      <c r="D245" s="141"/>
      <c r="E245" s="141"/>
      <c r="F245" s="141"/>
      <c r="G245" s="129"/>
      <c r="H245" s="147"/>
      <c r="I245" s="85"/>
    </row>
    <row r="246" spans="1:9" x14ac:dyDescent="0.25">
      <c r="A246" s="138"/>
      <c r="B246" s="160" t="s">
        <v>317</v>
      </c>
      <c r="C246" s="160"/>
      <c r="D246" s="150"/>
      <c r="E246" s="150"/>
      <c r="F246" s="150"/>
      <c r="G246" s="129"/>
      <c r="H246" s="147"/>
      <c r="I246" s="85"/>
    </row>
    <row r="247" spans="1:9" x14ac:dyDescent="0.25">
      <c r="A247" s="138"/>
      <c r="B247" s="163" t="s">
        <v>278</v>
      </c>
      <c r="C247" s="131">
        <v>2016</v>
      </c>
      <c r="D247" s="131">
        <v>2017</v>
      </c>
      <c r="E247" s="131">
        <v>2018</v>
      </c>
      <c r="F247" s="131">
        <v>2019</v>
      </c>
      <c r="G247" s="131" t="s">
        <v>81</v>
      </c>
      <c r="H247" s="132" t="s">
        <v>279</v>
      </c>
      <c r="I247" s="85"/>
    </row>
    <row r="248" spans="1:9" ht="17.25" x14ac:dyDescent="0.25">
      <c r="A248" s="138"/>
      <c r="B248" s="164" t="s">
        <v>318</v>
      </c>
      <c r="C248" s="165">
        <f>C220+C221-C260</f>
        <v>180.83564077618107</v>
      </c>
      <c r="D248" s="165">
        <f>D220+D221-D222</f>
        <v>271.68985915890005</v>
      </c>
      <c r="E248" s="165">
        <f>E220+E221-E222</f>
        <v>304.87650952983199</v>
      </c>
      <c r="F248" s="165">
        <f>F220+F221-F222</f>
        <v>337.3351506961526</v>
      </c>
      <c r="G248" s="157">
        <f>SUM(C248:F248)</f>
        <v>1094.7371601610657</v>
      </c>
      <c r="H248" s="147"/>
      <c r="I248" s="85"/>
    </row>
    <row r="249" spans="1:9" x14ac:dyDescent="0.25">
      <c r="A249" s="138"/>
      <c r="B249" s="150" t="s">
        <v>319</v>
      </c>
      <c r="C249" s="141">
        <f>C220+C221-C260</f>
        <v>180.83564077618107</v>
      </c>
      <c r="D249" s="141">
        <f>D220+0.75*D221</f>
        <v>265.87841685942504</v>
      </c>
      <c r="E249" s="141">
        <f>E220+0.75*E221</f>
        <v>291.10636349687803</v>
      </c>
      <c r="F249" s="141">
        <f>F220+0.75*F221</f>
        <v>315.29927294162491</v>
      </c>
      <c r="G249" s="157" t="e">
        <f>#N/A</f>
        <v>#N/A</v>
      </c>
      <c r="H249" s="147"/>
      <c r="I249" s="85"/>
    </row>
    <row r="250" spans="1:9" ht="17.25" x14ac:dyDescent="0.25">
      <c r="A250" s="138"/>
      <c r="B250" s="164" t="s">
        <v>320</v>
      </c>
      <c r="C250" s="165">
        <f>C224+C227-C260</f>
        <v>179.94732825138979</v>
      </c>
      <c r="D250" s="165">
        <f>D224+D227-C222</f>
        <v>337.35797803612729</v>
      </c>
      <c r="E250" s="165">
        <f>E224+E227-D222</f>
        <v>318.93781457390719</v>
      </c>
      <c r="F250" s="165">
        <f>F224+F227-E222</f>
        <v>297.08484214223819</v>
      </c>
      <c r="G250" s="157" t="e">
        <f>#N/A</f>
        <v>#N/A</v>
      </c>
      <c r="H250" s="147"/>
      <c r="I250" s="85"/>
    </row>
    <row r="251" spans="1:9" x14ac:dyDescent="0.25">
      <c r="A251" s="138"/>
      <c r="B251" s="150" t="s">
        <v>321</v>
      </c>
      <c r="C251" s="141">
        <f>C224+C227-C260</f>
        <v>179.94732825138979</v>
      </c>
      <c r="D251" s="141">
        <f>D224+D227-C221*0.25</f>
        <v>337.67104589208202</v>
      </c>
      <c r="E251" s="141">
        <f>E224+E227-D221*0.25</f>
        <v>313.12637227443219</v>
      </c>
      <c r="F251" s="141">
        <f>F224+F227-E221*0.25</f>
        <v>283.31469610928423</v>
      </c>
      <c r="G251" s="157" t="e">
        <f>#N/A</f>
        <v>#N/A</v>
      </c>
      <c r="H251" s="147"/>
      <c r="I251" s="85"/>
    </row>
    <row r="252" spans="1:9" x14ac:dyDescent="0.25">
      <c r="A252" s="138"/>
      <c r="B252" s="166" t="s">
        <v>322</v>
      </c>
      <c r="C252" s="167">
        <f>C250-C251</f>
        <v>0</v>
      </c>
      <c r="D252" s="167">
        <f>D250-D251</f>
        <v>-0.31306785595472775</v>
      </c>
      <c r="E252" s="167">
        <f>E250-E251</f>
        <v>5.8114422994750043</v>
      </c>
      <c r="F252" s="167">
        <f>F250-F251</f>
        <v>13.77014603295396</v>
      </c>
      <c r="G252" s="157" t="e">
        <f>#N/A</f>
        <v>#N/A</v>
      </c>
      <c r="H252" s="147"/>
      <c r="I252" s="85"/>
    </row>
    <row r="253" spans="1:9" ht="17.25" x14ac:dyDescent="0.25">
      <c r="A253" s="138"/>
      <c r="B253" s="164" t="s">
        <v>323</v>
      </c>
      <c r="C253" s="165">
        <f>C224+C227-C260-(C230-C231)+(C232-C233)</f>
        <v>179.94732825138979</v>
      </c>
      <c r="D253" s="165">
        <f>D224+D227-C222-(D230-D231)+(D232-D233)</f>
        <v>337.35797803612729</v>
      </c>
      <c r="E253" s="165">
        <f>E224+E227-D222-(E230-E231)+(E232-E233)</f>
        <v>318.93781457390719</v>
      </c>
      <c r="F253" s="165">
        <f>F224+F227-E222-(F230-F231)+(F232-F233)</f>
        <v>297.08484214223819</v>
      </c>
      <c r="G253" s="157" t="e">
        <f>#N/A</f>
        <v>#N/A</v>
      </c>
      <c r="H253" s="147"/>
      <c r="I253" s="85"/>
    </row>
    <row r="254" spans="1:9" ht="18.75" x14ac:dyDescent="0.25">
      <c r="A254" s="138"/>
      <c r="B254" s="168" t="s">
        <v>321</v>
      </c>
      <c r="C254" s="169">
        <f>C224+C227-C260-(C230-C231)+(C232-C233)</f>
        <v>179.94732825138979</v>
      </c>
      <c r="D254" s="169">
        <f>D224+D227-0.25*C221-(D230-D231)+(D232-D233)</f>
        <v>337.67104589208202</v>
      </c>
      <c r="E254" s="169">
        <f>E224+E227-0.25*D221-(E230-E231)+(E232-E233)</f>
        <v>313.12637227443219</v>
      </c>
      <c r="F254" s="169">
        <f>F224+F227-0.25*E221-(F230-F231)+(F232-F233)</f>
        <v>283.31469610928423</v>
      </c>
      <c r="G254" s="157" t="e">
        <f>#N/A</f>
        <v>#N/A</v>
      </c>
      <c r="H254" s="85"/>
      <c r="I254" s="85"/>
    </row>
    <row r="255" spans="1:9" x14ac:dyDescent="0.25">
      <c r="A255" s="138"/>
      <c r="B255" s="166" t="s">
        <v>322</v>
      </c>
      <c r="C255" s="167">
        <f>C253-C250</f>
        <v>0</v>
      </c>
      <c r="D255" s="167">
        <f>D253-D250</f>
        <v>0</v>
      </c>
      <c r="E255" s="167">
        <f>E253-E250</f>
        <v>0</v>
      </c>
      <c r="F255" s="167">
        <f>F253-F250</f>
        <v>0</v>
      </c>
      <c r="G255" s="157" t="e">
        <f>#N/A</f>
        <v>#N/A</v>
      </c>
      <c r="H255" s="147"/>
      <c r="I255" s="85"/>
    </row>
    <row r="256" spans="1:9" ht="17.25" x14ac:dyDescent="0.25">
      <c r="A256" s="127"/>
      <c r="B256" s="164" t="s">
        <v>324</v>
      </c>
      <c r="C256" s="165">
        <f>MAX(C253,C248)</f>
        <v>180.83564077618107</v>
      </c>
      <c r="D256" s="165">
        <f>MAX(D253,D248)</f>
        <v>337.35797803612729</v>
      </c>
      <c r="E256" s="165">
        <f>MAX(E253,E248)</f>
        <v>318.93781457390719</v>
      </c>
      <c r="F256" s="165">
        <f>MAX(F253,F248)</f>
        <v>337.3351506961526</v>
      </c>
      <c r="G256" s="157" t="e">
        <f>#N/A</f>
        <v>#N/A</v>
      </c>
      <c r="H256" s="147"/>
      <c r="I256" s="85"/>
    </row>
    <row r="257" spans="1:9" x14ac:dyDescent="0.25">
      <c r="A257" s="127"/>
      <c r="B257" s="150" t="s">
        <v>325</v>
      </c>
      <c r="C257" s="141">
        <f>MAX(C251,C249)</f>
        <v>180.83564077618107</v>
      </c>
      <c r="D257" s="141">
        <f>MAX(D251,D249)</f>
        <v>337.67104589208202</v>
      </c>
      <c r="E257" s="141">
        <f>MAX(E251,E249)</f>
        <v>313.12637227443219</v>
      </c>
      <c r="F257" s="141">
        <f>MAX(F251,F249)</f>
        <v>315.29927294162491</v>
      </c>
      <c r="G257" s="157" t="e">
        <f>#N/A</f>
        <v>#N/A</v>
      </c>
      <c r="H257" s="147"/>
      <c r="I257" s="85"/>
    </row>
    <row r="258" spans="1:9" x14ac:dyDescent="0.25">
      <c r="A258" s="127"/>
      <c r="B258" s="150"/>
      <c r="C258" s="141"/>
      <c r="D258" s="141"/>
      <c r="E258" s="141"/>
      <c r="F258" s="141"/>
      <c r="G258" s="157" t="e">
        <f>#N/A</f>
        <v>#N/A</v>
      </c>
      <c r="H258" s="130"/>
      <c r="I258" s="85"/>
    </row>
    <row r="259" spans="1:9" x14ac:dyDescent="0.25">
      <c r="A259" s="127"/>
      <c r="B259" s="160" t="s">
        <v>326</v>
      </c>
      <c r="C259" s="140">
        <f>MAX(0,3-C236)*C235</f>
        <v>347.08882973939387</v>
      </c>
      <c r="D259" s="140">
        <f>MAX(0,3-D236)*D235</f>
        <v>606.36443556201004</v>
      </c>
      <c r="E259" s="140">
        <f>MAX(0,3-E236)*E235</f>
        <v>776.72007516054157</v>
      </c>
      <c r="F259" s="140">
        <f>MAX(0,3-F236)*F235</f>
        <v>999.4946888670504</v>
      </c>
      <c r="G259" s="157" t="e">
        <f>#N/A</f>
        <v>#N/A</v>
      </c>
      <c r="H259" s="130"/>
      <c r="I259" s="85"/>
    </row>
    <row r="260" spans="1:9" x14ac:dyDescent="0.25">
      <c r="A260" s="127"/>
      <c r="B260" s="155" t="s">
        <v>327</v>
      </c>
      <c r="C260" s="155">
        <v>0</v>
      </c>
      <c r="D260" s="170"/>
      <c r="E260" s="150"/>
      <c r="F260" s="145"/>
      <c r="G260" s="145"/>
      <c r="H260" s="130"/>
      <c r="I260" s="85"/>
    </row>
    <row r="261" spans="1:9" x14ac:dyDescent="0.25">
      <c r="A261" s="127"/>
      <c r="B261" s="171" t="s">
        <v>328</v>
      </c>
      <c r="C261" s="172" t="s">
        <v>329</v>
      </c>
      <c r="D261" s="172"/>
      <c r="E261" s="145"/>
      <c r="F261" s="145"/>
      <c r="G261" s="145"/>
      <c r="H261" s="130"/>
      <c r="I261" s="85"/>
    </row>
    <row r="262" spans="1:9" x14ac:dyDescent="0.25">
      <c r="A262" s="127"/>
      <c r="B262" s="145"/>
      <c r="C262" s="145"/>
      <c r="D262" s="145"/>
      <c r="E262" s="145"/>
      <c r="F262" s="145"/>
      <c r="G262" s="145"/>
      <c r="H262" s="130"/>
      <c r="I262" s="85"/>
    </row>
    <row r="263" spans="1:9" x14ac:dyDescent="0.25">
      <c r="A263" s="127"/>
      <c r="B263" s="128" t="s">
        <v>330</v>
      </c>
      <c r="C263" s="128"/>
      <c r="D263" s="129"/>
      <c r="E263" s="129"/>
      <c r="F263" s="129"/>
      <c r="G263" s="129"/>
      <c r="H263" s="130"/>
      <c r="I263" s="85"/>
    </row>
    <row r="264" spans="1:9" x14ac:dyDescent="0.25">
      <c r="A264" s="127"/>
      <c r="B264" s="131" t="s">
        <v>278</v>
      </c>
      <c r="C264" s="131">
        <v>2016</v>
      </c>
      <c r="D264" s="131">
        <v>2017</v>
      </c>
      <c r="E264" s="131">
        <v>2018</v>
      </c>
      <c r="F264" s="131">
        <v>2019</v>
      </c>
      <c r="G264" s="131" t="s">
        <v>81</v>
      </c>
      <c r="H264" s="132" t="s">
        <v>279</v>
      </c>
      <c r="I264" s="85"/>
    </row>
    <row r="265" spans="1:9" ht="45" x14ac:dyDescent="0.25">
      <c r="A265" s="127"/>
      <c r="B265" s="164" t="s">
        <v>331</v>
      </c>
      <c r="C265" s="173">
        <f>C75</f>
        <v>253.26511815999999</v>
      </c>
      <c r="D265" s="173" t="e">
        <f>#N/A</f>
        <v>#N/A</v>
      </c>
      <c r="E265" s="173" t="e">
        <f>#N/A</f>
        <v>#N/A</v>
      </c>
      <c r="F265" s="173" t="e">
        <f>#N/A</f>
        <v>#N/A</v>
      </c>
      <c r="G265" s="157" t="e">
        <f>SUM(C265:F265)</f>
        <v>#N/A</v>
      </c>
      <c r="H265" s="174" t="s">
        <v>332</v>
      </c>
      <c r="I265" s="85"/>
    </row>
    <row r="266" spans="1:9" x14ac:dyDescent="0.25">
      <c r="A266" s="127"/>
      <c r="B266" s="175" t="s">
        <v>333</v>
      </c>
      <c r="C266" s="176">
        <f>C76</f>
        <v>191.26511815999999</v>
      </c>
      <c r="D266" s="176" t="e">
        <f>#N/A</f>
        <v>#N/A</v>
      </c>
      <c r="E266" s="176" t="e">
        <f>#N/A</f>
        <v>#N/A</v>
      </c>
      <c r="F266" s="176" t="e">
        <f>#N/A</f>
        <v>#N/A</v>
      </c>
      <c r="G266" s="157" t="e">
        <f>SUM(C266:F266)</f>
        <v>#N/A</v>
      </c>
      <c r="H266" s="130"/>
      <c r="I266" s="85"/>
    </row>
    <row r="267" spans="1:9" x14ac:dyDescent="0.25">
      <c r="A267" s="127"/>
      <c r="B267" s="155" t="s">
        <v>334</v>
      </c>
      <c r="C267" s="177">
        <f>C86</f>
        <v>146.50517983050847</v>
      </c>
      <c r="D267" s="177">
        <f>D86</f>
        <v>210.55183895000002</v>
      </c>
      <c r="E267" s="177">
        <f>E86</f>
        <v>202.79312056779702</v>
      </c>
      <c r="F267" s="177">
        <f>F86</f>
        <v>117.84736340231338</v>
      </c>
      <c r="G267" s="157">
        <f>SUM(C267:F267)</f>
        <v>677.69750275061881</v>
      </c>
      <c r="H267" s="130"/>
      <c r="I267" s="85"/>
    </row>
    <row r="268" spans="1:9" x14ac:dyDescent="0.25">
      <c r="A268" s="127"/>
      <c r="B268" s="175" t="s">
        <v>335</v>
      </c>
      <c r="C268" s="176">
        <f>C94</f>
        <v>62</v>
      </c>
      <c r="D268" s="176" t="e">
        <f>#N/A</f>
        <v>#N/A</v>
      </c>
      <c r="E268" s="176" t="e">
        <f>#N/A</f>
        <v>#N/A</v>
      </c>
      <c r="F268" s="176" t="e">
        <f>#N/A</f>
        <v>#N/A</v>
      </c>
      <c r="G268" s="157" t="e">
        <f>SUM(C268:F268)</f>
        <v>#N/A</v>
      </c>
      <c r="H268" s="130"/>
      <c r="I268" s="85"/>
    </row>
    <row r="269" spans="1:9" x14ac:dyDescent="0.25">
      <c r="A269" s="127"/>
      <c r="B269" s="155" t="s">
        <v>336</v>
      </c>
      <c r="C269" s="176">
        <f>C95</f>
        <v>62</v>
      </c>
      <c r="D269" s="176" t="e">
        <f>#N/A</f>
        <v>#N/A</v>
      </c>
      <c r="E269" s="176" t="e">
        <f>#N/A</f>
        <v>#N/A</v>
      </c>
      <c r="F269" s="176" t="e">
        <f>#N/A</f>
        <v>#N/A</v>
      </c>
      <c r="G269" s="157" t="e">
        <f>SUM(C269:F269)</f>
        <v>#N/A</v>
      </c>
      <c r="H269" s="130"/>
      <c r="I269" s="85"/>
    </row>
    <row r="270" spans="1:9" x14ac:dyDescent="0.25">
      <c r="A270" s="127"/>
      <c r="B270" s="150" t="s">
        <v>337</v>
      </c>
      <c r="C270" s="178">
        <f>C266/C265</f>
        <v>0.75519723975241015</v>
      </c>
      <c r="D270" s="178" t="e">
        <f>D266/D265</f>
        <v>#N/A</v>
      </c>
      <c r="E270" s="178" t="e">
        <f>E266/E265</f>
        <v>#N/A</v>
      </c>
      <c r="F270" s="178" t="e">
        <f>F266/F265</f>
        <v>#N/A</v>
      </c>
      <c r="G270" s="178" t="e">
        <f>G266/G265</f>
        <v>#N/A</v>
      </c>
      <c r="H270" s="130"/>
      <c r="I270" s="85"/>
    </row>
    <row r="271" spans="1:9" x14ac:dyDescent="0.25">
      <c r="A271" s="127"/>
      <c r="B271" s="150" t="s">
        <v>338</v>
      </c>
      <c r="C271" s="178">
        <f>C268/C265</f>
        <v>0.24480276024758987</v>
      </c>
      <c r="D271" s="178" t="e">
        <f>D268/D265</f>
        <v>#N/A</v>
      </c>
      <c r="E271" s="178" t="e">
        <f>E268/E265</f>
        <v>#N/A</v>
      </c>
      <c r="F271" s="178" t="e">
        <f>F268/F265</f>
        <v>#N/A</v>
      </c>
      <c r="G271" s="178" t="e">
        <f>G268/G265</f>
        <v>#N/A</v>
      </c>
      <c r="H271" s="130"/>
      <c r="I271" s="85"/>
    </row>
    <row r="272" spans="1:9" x14ac:dyDescent="0.25">
      <c r="A272" s="127"/>
      <c r="B272" s="150"/>
      <c r="C272" s="129"/>
      <c r="D272" s="129"/>
      <c r="E272" s="129"/>
      <c r="F272" s="129"/>
      <c r="G272" s="179"/>
      <c r="H272" s="130"/>
      <c r="I272" s="85"/>
    </row>
    <row r="273" spans="1:9" ht="45" x14ac:dyDescent="0.25">
      <c r="A273" s="127"/>
      <c r="B273" s="160" t="s">
        <v>339</v>
      </c>
      <c r="C273" s="180">
        <v>257.17</v>
      </c>
      <c r="D273" s="180">
        <v>222.11</v>
      </c>
      <c r="E273" s="180">
        <v>228.37</v>
      </c>
      <c r="F273" s="126"/>
      <c r="G273" s="181">
        <f>SUM(C273:E273)</f>
        <v>707.65000000000009</v>
      </c>
      <c r="H273" s="174" t="s">
        <v>340</v>
      </c>
      <c r="I273" s="85"/>
    </row>
    <row r="274" spans="1:9" x14ac:dyDescent="0.25">
      <c r="A274" s="127"/>
      <c r="B274" s="150" t="s">
        <v>341</v>
      </c>
      <c r="C274" s="182">
        <f>C265-C273</f>
        <v>-3.90488184000003</v>
      </c>
      <c r="D274" s="182" t="e">
        <f>D265-D273</f>
        <v>#N/A</v>
      </c>
      <c r="E274" s="182" t="e">
        <f>E265-E273</f>
        <v>#N/A</v>
      </c>
      <c r="F274" s="182"/>
      <c r="G274" s="181" t="e">
        <f>SUM(D274:F274)</f>
        <v>#N/A</v>
      </c>
      <c r="H274" s="130"/>
      <c r="I274" s="85"/>
    </row>
    <row r="275" spans="1:9" x14ac:dyDescent="0.25">
      <c r="A275" s="127"/>
      <c r="B275" s="150" t="s">
        <v>341</v>
      </c>
      <c r="C275" s="178">
        <f>C265/C273-1</f>
        <v>-1.5184048839289255E-2</v>
      </c>
      <c r="D275" s="178" t="e">
        <f>D265/D273-1</f>
        <v>#N/A</v>
      </c>
      <c r="E275" s="178" t="e">
        <f>E265/E273-1</f>
        <v>#N/A</v>
      </c>
      <c r="F275" s="178"/>
      <c r="G275" s="183" t="e">
        <f>SUM(C265:E265)/SUM(C273:E273)</f>
        <v>#N/A</v>
      </c>
      <c r="H275" s="130"/>
      <c r="I275" s="85"/>
    </row>
    <row r="276" spans="1:9" x14ac:dyDescent="0.25">
      <c r="A276" s="127"/>
      <c r="B276" s="129"/>
      <c r="C276" s="184">
        <f>C269-C233</f>
        <v>0</v>
      </c>
      <c r="D276" s="184" t="e">
        <f>D269-D233</f>
        <v>#N/A</v>
      </c>
      <c r="E276" s="184" t="e">
        <f>E269-E233</f>
        <v>#N/A</v>
      </c>
      <c r="F276" s="184" t="e">
        <f>F269-F233</f>
        <v>#N/A</v>
      </c>
      <c r="G276" s="129"/>
      <c r="H276" s="130"/>
      <c r="I276" s="85"/>
    </row>
    <row r="277" spans="1:9" ht="47.25" x14ac:dyDescent="0.25">
      <c r="A277" s="127"/>
      <c r="B277" s="185" t="s">
        <v>342</v>
      </c>
      <c r="C277" s="184">
        <f>C267-C248</f>
        <v>-34.330460945672598</v>
      </c>
      <c r="D277" s="184">
        <f>D267-D248</f>
        <v>-61.138020208900031</v>
      </c>
      <c r="E277" s="184">
        <f>E267-E248</f>
        <v>-102.08338896203497</v>
      </c>
      <c r="F277" s="184">
        <f>F267-F248</f>
        <v>-219.48778729383923</v>
      </c>
      <c r="G277" s="129"/>
      <c r="H277" s="186" t="s">
        <v>343</v>
      </c>
      <c r="I277" s="85"/>
    </row>
    <row r="278" spans="1:9" x14ac:dyDescent="0.25">
      <c r="A278" s="187"/>
      <c r="B278" s="150" t="s">
        <v>344</v>
      </c>
      <c r="C278" s="141">
        <f>C267-C220</f>
        <v>-35.582732369491481</v>
      </c>
      <c r="D278" s="141">
        <f>D267-D220</f>
        <v>-37.892251010999985</v>
      </c>
      <c r="E278" s="141">
        <f>E267-E220</f>
        <v>-46.305431436202952</v>
      </c>
      <c r="F278" s="141">
        <f>F267-F220</f>
        <v>-129.66396321488662</v>
      </c>
      <c r="G278" s="129"/>
      <c r="H278" s="130"/>
      <c r="I278" s="85"/>
    </row>
    <row r="279" spans="1:9" ht="270" x14ac:dyDescent="0.25">
      <c r="A279" s="187"/>
      <c r="B279" s="185" t="s">
        <v>345</v>
      </c>
      <c r="C279" s="184">
        <f>C266-C254</f>
        <v>11.317789908610195</v>
      </c>
      <c r="D279" s="184" t="e">
        <f>D266-D254</f>
        <v>#N/A</v>
      </c>
      <c r="E279" s="184" t="e">
        <f>E266-E254</f>
        <v>#N/A</v>
      </c>
      <c r="F279" s="184" t="e">
        <f>F266-F254</f>
        <v>#N/A</v>
      </c>
      <c r="G279" s="129"/>
      <c r="H279" s="147" t="s">
        <v>346</v>
      </c>
      <c r="I279" s="188"/>
    </row>
    <row r="280" spans="1:9" ht="31.5" x14ac:dyDescent="0.25">
      <c r="A280" s="187"/>
      <c r="B280" s="185" t="s">
        <v>347</v>
      </c>
      <c r="C280" s="184">
        <f>C266-C256</f>
        <v>10.42947738381892</v>
      </c>
      <c r="D280" s="184" t="e">
        <f>D266-D256</f>
        <v>#N/A</v>
      </c>
      <c r="E280" s="184" t="e">
        <f>E266-E256</f>
        <v>#N/A</v>
      </c>
      <c r="F280" s="184" t="e">
        <f>F266-F256</f>
        <v>#N/A</v>
      </c>
      <c r="G280" s="129"/>
      <c r="H280" s="130"/>
      <c r="I280" s="85"/>
    </row>
    <row r="281" spans="1:9" x14ac:dyDescent="0.25">
      <c r="A281" s="187"/>
      <c r="B281" s="129"/>
      <c r="C281" s="129"/>
      <c r="D281" s="129"/>
      <c r="E281" s="129"/>
      <c r="F281" s="129"/>
      <c r="G281" s="129"/>
      <c r="H281" s="130"/>
      <c r="I281" s="85"/>
    </row>
    <row r="282" spans="1:9" x14ac:dyDescent="0.25">
      <c r="A282" s="187"/>
      <c r="B282" s="130"/>
      <c r="C282" s="130"/>
      <c r="D282" s="130"/>
      <c r="E282" s="130"/>
      <c r="F282" s="130"/>
      <c r="G282" s="130"/>
      <c r="H282" s="130"/>
      <c r="I282" s="85"/>
    </row>
    <row r="283" spans="1:9" x14ac:dyDescent="0.25">
      <c r="A283" s="187"/>
      <c r="B283" s="129"/>
      <c r="C283" s="129"/>
      <c r="D283" s="129"/>
      <c r="E283" s="129"/>
      <c r="F283" s="129"/>
      <c r="G283" s="129"/>
      <c r="H283" s="130"/>
      <c r="I283" s="85"/>
    </row>
    <row r="284" spans="1:9" x14ac:dyDescent="0.25">
      <c r="A284" s="187"/>
      <c r="B284" s="128" t="s">
        <v>348</v>
      </c>
      <c r="C284" s="128"/>
      <c r="D284" s="129"/>
      <c r="E284" s="129"/>
      <c r="F284" s="129"/>
      <c r="G284" s="129"/>
      <c r="H284" s="130"/>
      <c r="I284" s="85"/>
    </row>
    <row r="285" spans="1:9" x14ac:dyDescent="0.25">
      <c r="A285" s="187"/>
      <c r="B285" s="131"/>
      <c r="C285" s="131">
        <v>2016</v>
      </c>
      <c r="D285" s="131">
        <v>2017</v>
      </c>
      <c r="E285" s="131">
        <v>2018</v>
      </c>
      <c r="F285" s="131">
        <v>2019</v>
      </c>
      <c r="G285" s="131" t="s">
        <v>81</v>
      </c>
      <c r="H285" s="132" t="s">
        <v>279</v>
      </c>
      <c r="I285" s="85"/>
    </row>
    <row r="286" spans="1:9" x14ac:dyDescent="0.25">
      <c r="A286" s="187"/>
      <c r="B286" s="129" t="s">
        <v>349</v>
      </c>
      <c r="C286" s="129"/>
      <c r="D286" s="189">
        <f>D4/C4-1</f>
        <v>6.9303068637110776E-2</v>
      </c>
      <c r="E286" s="189">
        <f>E4/D4-1</f>
        <v>7.8666798850908215E-3</v>
      </c>
      <c r="F286" s="189">
        <f>F4/E4-1</f>
        <v>4.0254511562506146E-2</v>
      </c>
      <c r="G286" s="129"/>
      <c r="H286" s="254" t="s">
        <v>350</v>
      </c>
      <c r="I286" s="85"/>
    </row>
    <row r="287" spans="1:9" x14ac:dyDescent="0.25">
      <c r="A287" s="187"/>
      <c r="B287" s="129" t="s">
        <v>351</v>
      </c>
      <c r="C287" s="129"/>
      <c r="D287" s="189" t="e">
        <f>#N/A</f>
        <v>#N/A</v>
      </c>
      <c r="E287" s="189" t="e">
        <f>#N/A</f>
        <v>#N/A</v>
      </c>
      <c r="F287" s="189" t="e">
        <f>#N/A</f>
        <v>#N/A</v>
      </c>
      <c r="G287" s="129"/>
      <c r="H287" s="254"/>
      <c r="I287" s="85"/>
    </row>
    <row r="288" spans="1:9" x14ac:dyDescent="0.25">
      <c r="A288" s="187"/>
      <c r="B288" s="129" t="s">
        <v>352</v>
      </c>
      <c r="C288" s="129"/>
      <c r="D288" s="189" t="e">
        <f>#N/A</f>
        <v>#N/A</v>
      </c>
      <c r="E288" s="189" t="e">
        <f>#N/A</f>
        <v>#N/A</v>
      </c>
      <c r="F288" s="189" t="e">
        <f>#N/A</f>
        <v>#N/A</v>
      </c>
      <c r="G288" s="129"/>
      <c r="H288" s="254"/>
      <c r="I288" s="85"/>
    </row>
    <row r="289" spans="1:9" x14ac:dyDescent="0.25">
      <c r="A289" s="187"/>
      <c r="B289" s="190" t="s">
        <v>353</v>
      </c>
      <c r="C289" s="129"/>
      <c r="D289" s="189">
        <f>D13/C13-1</f>
        <v>9.0712082435820074E-2</v>
      </c>
      <c r="E289" s="189">
        <f>E13/D13-1</f>
        <v>8.1971172121630964E-2</v>
      </c>
      <c r="F289" s="189">
        <f>F13/E13-1</f>
        <v>8.1032646456814295E-2</v>
      </c>
      <c r="G289" s="129"/>
      <c r="H289" s="254"/>
      <c r="I289" s="85"/>
    </row>
    <row r="290" spans="1:9" x14ac:dyDescent="0.25">
      <c r="A290" s="187"/>
      <c r="B290" s="190" t="s">
        <v>135</v>
      </c>
      <c r="C290" s="129"/>
      <c r="D290" s="189">
        <f>D11/C11-1</f>
        <v>3.4122170076423153E-2</v>
      </c>
      <c r="E290" s="189">
        <f>E11/D11-1</f>
        <v>3.4146766827441999E-2</v>
      </c>
      <c r="F290" s="189">
        <f>F11/E11-1</f>
        <v>3.7011518971863389E-2</v>
      </c>
      <c r="G290" s="129"/>
      <c r="H290" s="254"/>
      <c r="I290" s="85"/>
    </row>
    <row r="291" spans="1:9" x14ac:dyDescent="0.25">
      <c r="A291" s="187"/>
      <c r="B291" s="129" t="s">
        <v>354</v>
      </c>
      <c r="C291" s="129"/>
      <c r="D291" s="189">
        <f>D14/C14-1</f>
        <v>3.8000000000000034E-2</v>
      </c>
      <c r="E291" s="189">
        <f>E14/D14-1</f>
        <v>4.4999999999999929E-2</v>
      </c>
      <c r="F291" s="189">
        <f>F14/E14-1</f>
        <v>5.500000000000016E-2</v>
      </c>
      <c r="G291" s="129"/>
      <c r="H291" s="254"/>
      <c r="I291" s="85"/>
    </row>
    <row r="292" spans="1:9" x14ac:dyDescent="0.25">
      <c r="A292" s="187"/>
      <c r="B292" s="150" t="s">
        <v>355</v>
      </c>
      <c r="C292" s="191">
        <f>C40/C4</f>
        <v>2.9343528118718491E-2</v>
      </c>
      <c r="D292" s="191">
        <f>D40/D4</f>
        <v>1.5841588630601124E-2</v>
      </c>
      <c r="E292" s="191">
        <f>E40/E4</f>
        <v>1.321500305700974E-2</v>
      </c>
      <c r="F292" s="191">
        <f>F40/F4</f>
        <v>2.9864796921235438E-2</v>
      </c>
      <c r="G292" s="129"/>
      <c r="H292" s="192"/>
      <c r="I292" s="85"/>
    </row>
    <row r="293" spans="1:9" ht="63" x14ac:dyDescent="0.25">
      <c r="A293" s="187"/>
      <c r="B293" s="150"/>
      <c r="C293" s="150"/>
      <c r="D293" s="193"/>
      <c r="E293" s="193"/>
      <c r="F293" s="193"/>
      <c r="G293" s="129"/>
      <c r="H293" s="194" t="s">
        <v>356</v>
      </c>
      <c r="I293" s="85"/>
    </row>
    <row r="294" spans="1:9" x14ac:dyDescent="0.25">
      <c r="A294" s="187"/>
      <c r="B294" s="129"/>
      <c r="C294" s="129"/>
      <c r="D294" s="129"/>
      <c r="E294" s="129"/>
      <c r="F294" s="129"/>
      <c r="G294" s="129"/>
      <c r="H294" s="195"/>
      <c r="I294" s="85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9" priority="13" operator="lessThan">
      <formula>0</formula>
    </cfRule>
    <cfRule type="cellIs" dxfId="8" priority="14" operator="greaterThan">
      <formula>0</formula>
    </cfRule>
  </conditionalFormatting>
  <conditionalFormatting sqref="C223:G223">
    <cfRule type="cellIs" dxfId="7" priority="11" operator="greaterThan">
      <formula>0.25</formula>
    </cfRule>
    <cfRule type="cellIs" dxfId="6" priority="12" operator="lessThan">
      <formula>0.25</formula>
    </cfRule>
  </conditionalFormatting>
  <conditionalFormatting sqref="C259:F259">
    <cfRule type="cellIs" dxfId="5" priority="10" operator="greaterThan">
      <formula>0</formula>
    </cfRule>
  </conditionalFormatting>
  <conditionalFormatting sqref="C279:F280 C276:F277">
    <cfRule type="cellIs" dxfId="4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3" priority="1" operator="lessThan">
      <formula>0</formula>
    </cfRule>
    <cfRule type="cellIs" dxfId="2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588"/>
  <sheetViews>
    <sheetView tabSelected="1" zoomScale="80" zoomScaleNormal="80" workbookViewId="0">
      <selection activeCell="W20" sqref="W20"/>
    </sheetView>
  </sheetViews>
  <sheetFormatPr defaultColWidth="10.28515625" defaultRowHeight="15.75" x14ac:dyDescent="0.25"/>
  <cols>
    <col min="1" max="1" width="7.5703125" style="223" customWidth="1"/>
    <col min="2" max="2" width="85.28515625" style="224" customWidth="1"/>
    <col min="3" max="3" width="12.28515625" style="199" customWidth="1"/>
    <col min="4" max="5" width="11.42578125" style="199" customWidth="1"/>
    <col min="6" max="6" width="11.5703125" style="225" customWidth="1"/>
    <col min="7" max="7" width="16" style="225" customWidth="1"/>
    <col min="8" max="8" width="10.5703125" style="200" customWidth="1"/>
    <col min="9" max="9" width="15.85546875" style="200" customWidth="1"/>
    <col min="10" max="10" width="10.7109375" style="200" customWidth="1"/>
    <col min="11" max="11" width="15" style="200" customWidth="1"/>
    <col min="12" max="12" width="12.140625" style="200" customWidth="1"/>
    <col min="13" max="13" width="15" style="200" customWidth="1"/>
    <col min="14" max="14" width="11.7109375" style="200" customWidth="1"/>
    <col min="15" max="15" width="15.140625" style="200" customWidth="1"/>
    <col min="16" max="16" width="15" style="200" customWidth="1"/>
    <col min="17" max="17" width="16.42578125" style="200" customWidth="1"/>
    <col min="18" max="18" width="10.28515625" style="200"/>
    <col min="19" max="19" width="10.7109375" style="200" bestFit="1" customWidth="1"/>
    <col min="20" max="32" width="10.28515625" style="200"/>
    <col min="33" max="33" width="10.7109375" style="200" bestFit="1" customWidth="1"/>
    <col min="34" max="16384" width="10.28515625" style="200"/>
  </cols>
  <sheetData>
    <row r="1" spans="1:32" x14ac:dyDescent="0.25">
      <c r="A1" s="268" t="s">
        <v>1010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  <c r="P1" s="268"/>
      <c r="Q1" s="268"/>
    </row>
    <row r="2" spans="1:32" x14ac:dyDescent="0.25">
      <c r="A2" s="268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</row>
    <row r="4" spans="1:32" ht="18.75" x14ac:dyDescent="0.25">
      <c r="A4" s="269" t="s">
        <v>1001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</row>
    <row r="5" spans="1:32" x14ac:dyDescent="0.25">
      <c r="A5" s="270" t="s">
        <v>975</v>
      </c>
      <c r="B5" s="270"/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0"/>
      <c r="Q5" s="270"/>
    </row>
    <row r="6" spans="1:32" ht="18.75" x14ac:dyDescent="0.25">
      <c r="A6" s="269" t="s">
        <v>997</v>
      </c>
      <c r="B6" s="269"/>
      <c r="C6" s="269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69"/>
    </row>
    <row r="7" spans="1:32" ht="18.75" x14ac:dyDescent="0.25">
      <c r="A7" s="269" t="s">
        <v>1002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</row>
    <row r="8" spans="1:32" ht="18.75" x14ac:dyDescent="0.25">
      <c r="B8" s="226"/>
    </row>
    <row r="9" spans="1:32" ht="18.75" x14ac:dyDescent="0.25">
      <c r="A9" s="267" t="s">
        <v>1003</v>
      </c>
      <c r="B9" s="267"/>
      <c r="C9" s="267"/>
      <c r="D9" s="267"/>
      <c r="E9" s="267"/>
      <c r="F9" s="267"/>
      <c r="G9" s="267"/>
      <c r="H9" s="267"/>
      <c r="I9" s="267"/>
      <c r="J9" s="267"/>
      <c r="K9" s="267"/>
      <c r="L9" s="267"/>
      <c r="M9" s="267"/>
      <c r="N9" s="267"/>
      <c r="O9" s="267"/>
      <c r="P9" s="267"/>
      <c r="Q9" s="267"/>
    </row>
    <row r="10" spans="1:32" x14ac:dyDescent="0.25">
      <c r="A10" s="260" t="s">
        <v>976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</row>
    <row r="11" spans="1:32" x14ac:dyDescent="0.25">
      <c r="A11" s="200"/>
      <c r="B11" s="200"/>
      <c r="C11" s="200"/>
      <c r="D11" s="200"/>
      <c r="E11" s="200"/>
      <c r="F11" s="200"/>
      <c r="G11" s="200"/>
    </row>
    <row r="12" spans="1:32" x14ac:dyDescent="0.25">
      <c r="A12" s="200"/>
      <c r="B12" s="200"/>
      <c r="C12" s="200"/>
      <c r="D12" s="200"/>
      <c r="E12" s="200"/>
      <c r="F12" s="200"/>
      <c r="G12" s="200"/>
      <c r="S12" s="231"/>
      <c r="T12" s="231"/>
      <c r="U12" s="231"/>
      <c r="V12" s="231"/>
      <c r="W12" s="231"/>
      <c r="X12" s="231"/>
      <c r="Y12" s="231"/>
      <c r="Z12" s="231"/>
      <c r="AA12" s="231"/>
      <c r="AB12" s="231"/>
      <c r="AC12" s="231"/>
      <c r="AD12" s="231"/>
      <c r="AE12" s="231"/>
      <c r="AF12" s="231"/>
    </row>
    <row r="13" spans="1:32" ht="20.25" x14ac:dyDescent="0.25">
      <c r="A13" s="261" t="s">
        <v>956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S13" s="231"/>
      <c r="T13" s="231"/>
      <c r="U13" s="231"/>
      <c r="V13" s="231"/>
      <c r="W13" s="231"/>
      <c r="X13" s="231"/>
      <c r="Y13" s="231"/>
      <c r="Z13" s="231"/>
      <c r="AA13" s="231"/>
      <c r="AB13" s="231"/>
      <c r="AC13" s="231"/>
      <c r="AD13" s="231"/>
      <c r="AE13" s="231"/>
      <c r="AF13" s="231"/>
    </row>
    <row r="14" spans="1:32" ht="35.25" customHeight="1" x14ac:dyDescent="0.25">
      <c r="A14" s="262"/>
      <c r="B14" s="263"/>
      <c r="C14" s="263"/>
      <c r="D14" s="238">
        <v>2023</v>
      </c>
      <c r="E14" s="247">
        <v>2024</v>
      </c>
      <c r="F14" s="265" t="s">
        <v>995</v>
      </c>
      <c r="G14" s="266"/>
      <c r="H14" s="264" t="s">
        <v>996</v>
      </c>
      <c r="I14" s="264"/>
      <c r="J14" s="263" t="s">
        <v>998</v>
      </c>
      <c r="K14" s="263"/>
      <c r="L14" s="264" t="s">
        <v>1000</v>
      </c>
      <c r="M14" s="264"/>
      <c r="N14" s="264" t="s">
        <v>1006</v>
      </c>
      <c r="O14" s="264"/>
      <c r="P14" s="264" t="s">
        <v>358</v>
      </c>
      <c r="Q14" s="264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</row>
    <row r="15" spans="1:32" ht="76.5" customHeight="1" x14ac:dyDescent="0.25">
      <c r="A15" s="262"/>
      <c r="B15" s="263"/>
      <c r="C15" s="263"/>
      <c r="D15" s="227" t="s">
        <v>79</v>
      </c>
      <c r="E15" s="228" t="s">
        <v>79</v>
      </c>
      <c r="F15" s="228" t="s">
        <v>916</v>
      </c>
      <c r="G15" s="228" t="s">
        <v>442</v>
      </c>
      <c r="H15" s="228" t="s">
        <v>916</v>
      </c>
      <c r="I15" s="228" t="s">
        <v>442</v>
      </c>
      <c r="J15" s="228" t="s">
        <v>916</v>
      </c>
      <c r="K15" s="228" t="s">
        <v>442</v>
      </c>
      <c r="L15" s="228" t="s">
        <v>999</v>
      </c>
      <c r="M15" s="228" t="s">
        <v>442</v>
      </c>
      <c r="N15" s="228" t="s">
        <v>999</v>
      </c>
      <c r="O15" s="228" t="s">
        <v>442</v>
      </c>
      <c r="P15" s="228" t="s">
        <v>916</v>
      </c>
      <c r="Q15" s="228" t="s">
        <v>442</v>
      </c>
      <c r="S15" s="231"/>
      <c r="T15" s="231"/>
      <c r="U15" s="231"/>
      <c r="V15" s="231"/>
      <c r="W15" s="231"/>
      <c r="X15" s="231"/>
      <c r="Y15" s="231"/>
      <c r="Z15" s="231"/>
      <c r="AA15" s="231"/>
      <c r="AB15" s="231"/>
      <c r="AC15" s="231"/>
      <c r="AD15" s="231"/>
      <c r="AE15" s="231"/>
      <c r="AF15" s="231"/>
    </row>
    <row r="16" spans="1:32" s="230" customFormat="1" x14ac:dyDescent="0.25">
      <c r="A16" s="229">
        <v>1</v>
      </c>
      <c r="B16" s="201">
        <v>2</v>
      </c>
      <c r="C16" s="201">
        <v>3</v>
      </c>
      <c r="D16" s="246" t="s">
        <v>51</v>
      </c>
      <c r="E16" s="246" t="s">
        <v>54</v>
      </c>
      <c r="F16" s="246" t="s">
        <v>1005</v>
      </c>
      <c r="G16" s="246" t="s">
        <v>917</v>
      </c>
      <c r="H16" s="246" t="s">
        <v>918</v>
      </c>
      <c r="I16" s="246" t="s">
        <v>919</v>
      </c>
      <c r="J16" s="246" t="s">
        <v>920</v>
      </c>
      <c r="K16" s="246" t="s">
        <v>921</v>
      </c>
      <c r="L16" s="246" t="s">
        <v>922</v>
      </c>
      <c r="M16" s="246" t="s">
        <v>923</v>
      </c>
      <c r="N16" s="246" t="s">
        <v>1007</v>
      </c>
      <c r="O16" s="246" t="s">
        <v>1008</v>
      </c>
      <c r="P16" s="229" t="s">
        <v>924</v>
      </c>
      <c r="Q16" s="201">
        <v>6</v>
      </c>
      <c r="S16" s="231"/>
      <c r="T16" s="231"/>
      <c r="U16" s="231"/>
      <c r="V16" s="231"/>
      <c r="W16" s="231"/>
      <c r="X16" s="231"/>
      <c r="Y16" s="231"/>
      <c r="Z16" s="231"/>
      <c r="AA16" s="231"/>
      <c r="AB16" s="231"/>
      <c r="AC16" s="231"/>
      <c r="AD16" s="231"/>
      <c r="AE16" s="231"/>
      <c r="AF16" s="231"/>
    </row>
    <row r="17" spans="1:32" s="231" customFormat="1" ht="18.75" x14ac:dyDescent="0.25">
      <c r="A17" s="272" t="s">
        <v>968</v>
      </c>
      <c r="B17" s="272"/>
      <c r="C17" s="272"/>
      <c r="D17" s="272"/>
      <c r="E17" s="272"/>
      <c r="F17" s="272"/>
      <c r="G17" s="272"/>
      <c r="H17" s="272"/>
      <c r="I17" s="272"/>
      <c r="J17" s="272"/>
      <c r="K17" s="272"/>
      <c r="L17" s="272"/>
      <c r="M17" s="272"/>
      <c r="N17" s="272"/>
      <c r="O17" s="272"/>
      <c r="P17" s="272"/>
      <c r="Q17" s="272"/>
    </row>
    <row r="18" spans="1:32" s="230" customFormat="1" ht="15.75" customHeight="1" x14ac:dyDescent="0.25">
      <c r="A18" s="217" t="s">
        <v>15</v>
      </c>
      <c r="B18" s="239" t="s">
        <v>967</v>
      </c>
      <c r="C18" s="203" t="s">
        <v>586</v>
      </c>
      <c r="D18" s="218">
        <f>D24+D26</f>
        <v>28.309032600000002</v>
      </c>
      <c r="E18" s="218">
        <f>E24+E26</f>
        <v>26.259691970000002</v>
      </c>
      <c r="F18" s="218">
        <f>F24+F26</f>
        <v>20.923200000000001</v>
      </c>
      <c r="G18" s="243">
        <v>0</v>
      </c>
      <c r="H18" s="218">
        <f>H24+H26</f>
        <v>79.111125000000001</v>
      </c>
      <c r="I18" s="243">
        <v>0</v>
      </c>
      <c r="J18" s="218">
        <f>J24+J26</f>
        <v>83.318470000000005</v>
      </c>
      <c r="K18" s="243">
        <v>0</v>
      </c>
      <c r="L18" s="218">
        <f>L24+L26</f>
        <v>74.418627332724697</v>
      </c>
      <c r="M18" s="243">
        <v>0</v>
      </c>
      <c r="N18" s="218">
        <f>N24+N26</f>
        <v>77.13096080598099</v>
      </c>
      <c r="O18" s="243">
        <v>0</v>
      </c>
      <c r="P18" s="207">
        <f>H18+J18+L18+N18</f>
        <v>313.97918313870571</v>
      </c>
      <c r="Q18" s="243">
        <f>I18+K18</f>
        <v>0</v>
      </c>
      <c r="S18" s="231"/>
      <c r="T18" s="231"/>
      <c r="U18" s="231"/>
      <c r="V18" s="231"/>
      <c r="W18" s="231"/>
      <c r="X18" s="231"/>
      <c r="Y18" s="231"/>
      <c r="Z18" s="231"/>
      <c r="AA18" s="231"/>
      <c r="AB18" s="231"/>
      <c r="AC18" s="231"/>
      <c r="AD18" s="231"/>
      <c r="AE18" s="231"/>
      <c r="AF18" s="231"/>
    </row>
    <row r="19" spans="1:32" s="231" customFormat="1" ht="15.75" customHeight="1" x14ac:dyDescent="0.25">
      <c r="A19" s="219" t="s">
        <v>16</v>
      </c>
      <c r="B19" s="220" t="s">
        <v>845</v>
      </c>
      <c r="C19" s="202" t="s">
        <v>586</v>
      </c>
      <c r="D19" s="243">
        <v>0</v>
      </c>
      <c r="E19" s="243">
        <v>0</v>
      </c>
      <c r="F19" s="243">
        <v>0</v>
      </c>
      <c r="G19" s="243">
        <v>0</v>
      </c>
      <c r="H19" s="243">
        <v>0</v>
      </c>
      <c r="I19" s="243">
        <v>0</v>
      </c>
      <c r="J19" s="243">
        <v>0</v>
      </c>
      <c r="K19" s="243">
        <v>0</v>
      </c>
      <c r="L19" s="243">
        <v>0</v>
      </c>
      <c r="M19" s="243">
        <v>0</v>
      </c>
      <c r="N19" s="243">
        <v>0</v>
      </c>
      <c r="O19" s="243">
        <v>0</v>
      </c>
      <c r="P19" s="243">
        <f t="shared" ref="P19:P32" si="0">H19+J19+L19+N19</f>
        <v>0</v>
      </c>
      <c r="Q19" s="243">
        <f t="shared" ref="Q19:Q76" si="1">I19+K19</f>
        <v>0</v>
      </c>
    </row>
    <row r="20" spans="1:32" s="231" customFormat="1" ht="31.5" customHeight="1" x14ac:dyDescent="0.25">
      <c r="A20" s="219" t="s">
        <v>85</v>
      </c>
      <c r="B20" s="221" t="s">
        <v>735</v>
      </c>
      <c r="C20" s="202" t="s">
        <v>586</v>
      </c>
      <c r="D20" s="243">
        <v>0</v>
      </c>
      <c r="E20" s="243">
        <v>0</v>
      </c>
      <c r="F20" s="243">
        <v>0</v>
      </c>
      <c r="G20" s="243">
        <v>0</v>
      </c>
      <c r="H20" s="243">
        <v>0</v>
      </c>
      <c r="I20" s="243">
        <v>0</v>
      </c>
      <c r="J20" s="243">
        <v>0</v>
      </c>
      <c r="K20" s="243">
        <v>0</v>
      </c>
      <c r="L20" s="243">
        <v>0</v>
      </c>
      <c r="M20" s="243">
        <v>0</v>
      </c>
      <c r="N20" s="243">
        <v>0</v>
      </c>
      <c r="O20" s="243">
        <v>0</v>
      </c>
      <c r="P20" s="243">
        <f t="shared" si="0"/>
        <v>0</v>
      </c>
      <c r="Q20" s="243">
        <f t="shared" si="1"/>
        <v>0</v>
      </c>
    </row>
    <row r="21" spans="1:32" s="231" customFormat="1" ht="31.5" customHeight="1" x14ac:dyDescent="0.25">
      <c r="A21" s="219" t="s">
        <v>87</v>
      </c>
      <c r="B21" s="221" t="s">
        <v>736</v>
      </c>
      <c r="C21" s="202" t="s">
        <v>586</v>
      </c>
      <c r="D21" s="243">
        <v>0</v>
      </c>
      <c r="E21" s="243">
        <v>0</v>
      </c>
      <c r="F21" s="243">
        <v>0</v>
      </c>
      <c r="G21" s="243">
        <v>0</v>
      </c>
      <c r="H21" s="243">
        <v>0</v>
      </c>
      <c r="I21" s="243">
        <v>0</v>
      </c>
      <c r="J21" s="243">
        <v>0</v>
      </c>
      <c r="K21" s="243">
        <v>0</v>
      </c>
      <c r="L21" s="243">
        <v>0</v>
      </c>
      <c r="M21" s="243">
        <v>0</v>
      </c>
      <c r="N21" s="243">
        <v>0</v>
      </c>
      <c r="O21" s="243">
        <v>0</v>
      </c>
      <c r="P21" s="243">
        <f t="shared" si="0"/>
        <v>0</v>
      </c>
      <c r="Q21" s="243">
        <f t="shared" si="1"/>
        <v>0</v>
      </c>
    </row>
    <row r="22" spans="1:32" s="231" customFormat="1" ht="31.5" customHeight="1" x14ac:dyDescent="0.25">
      <c r="A22" s="219" t="s">
        <v>89</v>
      </c>
      <c r="B22" s="221" t="s">
        <v>721</v>
      </c>
      <c r="C22" s="202" t="s">
        <v>586</v>
      </c>
      <c r="D22" s="243">
        <v>0</v>
      </c>
      <c r="E22" s="243">
        <v>0</v>
      </c>
      <c r="F22" s="243">
        <v>0</v>
      </c>
      <c r="G22" s="243">
        <v>0</v>
      </c>
      <c r="H22" s="243">
        <v>0</v>
      </c>
      <c r="I22" s="243">
        <v>0</v>
      </c>
      <c r="J22" s="243">
        <v>0</v>
      </c>
      <c r="K22" s="243">
        <v>0</v>
      </c>
      <c r="L22" s="243">
        <v>0</v>
      </c>
      <c r="M22" s="243">
        <v>0</v>
      </c>
      <c r="N22" s="243">
        <v>0</v>
      </c>
      <c r="O22" s="243">
        <v>0</v>
      </c>
      <c r="P22" s="243">
        <f t="shared" si="0"/>
        <v>0</v>
      </c>
      <c r="Q22" s="243">
        <f t="shared" si="1"/>
        <v>0</v>
      </c>
    </row>
    <row r="23" spans="1:32" s="231" customFormat="1" ht="15.75" customHeight="1" x14ac:dyDescent="0.25">
      <c r="A23" s="219" t="s">
        <v>17</v>
      </c>
      <c r="B23" s="222" t="s">
        <v>882</v>
      </c>
      <c r="C23" s="202" t="s">
        <v>586</v>
      </c>
      <c r="D23" s="243">
        <v>0</v>
      </c>
      <c r="E23" s="243">
        <v>0</v>
      </c>
      <c r="F23" s="243">
        <v>0</v>
      </c>
      <c r="G23" s="243">
        <v>0</v>
      </c>
      <c r="H23" s="243">
        <v>0</v>
      </c>
      <c r="I23" s="243">
        <v>0</v>
      </c>
      <c r="J23" s="243">
        <v>0</v>
      </c>
      <c r="K23" s="243">
        <v>0</v>
      </c>
      <c r="L23" s="243">
        <v>0</v>
      </c>
      <c r="M23" s="243">
        <v>0</v>
      </c>
      <c r="N23" s="243">
        <v>0</v>
      </c>
      <c r="O23" s="243">
        <v>0</v>
      </c>
      <c r="P23" s="243">
        <f t="shared" si="0"/>
        <v>0</v>
      </c>
      <c r="Q23" s="243">
        <f t="shared" si="1"/>
        <v>0</v>
      </c>
    </row>
    <row r="24" spans="1:32" s="231" customFormat="1" ht="15.75" customHeight="1" x14ac:dyDescent="0.25">
      <c r="A24" s="219" t="s">
        <v>20</v>
      </c>
      <c r="B24" s="240" t="s">
        <v>775</v>
      </c>
      <c r="C24" s="203" t="s">
        <v>586</v>
      </c>
      <c r="D24" s="210">
        <v>27.505350000000004</v>
      </c>
      <c r="E24" s="210">
        <v>26.23441</v>
      </c>
      <c r="F24" s="210">
        <v>20.923200000000001</v>
      </c>
      <c r="G24" s="243">
        <v>0</v>
      </c>
      <c r="H24" s="210">
        <v>79.111125000000001</v>
      </c>
      <c r="I24" s="243">
        <v>0</v>
      </c>
      <c r="J24" s="210">
        <v>83.318470000000005</v>
      </c>
      <c r="K24" s="243">
        <v>0</v>
      </c>
      <c r="L24" s="210">
        <v>74.418627332724697</v>
      </c>
      <c r="M24" s="243">
        <v>0</v>
      </c>
      <c r="N24" s="207">
        <f>N33</f>
        <v>77.13096080598099</v>
      </c>
      <c r="O24" s="243">
        <v>0</v>
      </c>
      <c r="P24" s="207">
        <f t="shared" si="0"/>
        <v>313.97918313870571</v>
      </c>
      <c r="Q24" s="243">
        <f t="shared" si="1"/>
        <v>0</v>
      </c>
    </row>
    <row r="25" spans="1:32" s="231" customFormat="1" ht="15.75" customHeight="1" x14ac:dyDescent="0.25">
      <c r="A25" s="219" t="s">
        <v>36</v>
      </c>
      <c r="B25" s="222" t="s">
        <v>883</v>
      </c>
      <c r="C25" s="202" t="s">
        <v>586</v>
      </c>
      <c r="D25" s="243">
        <v>0</v>
      </c>
      <c r="E25" s="243">
        <v>0</v>
      </c>
      <c r="F25" s="243">
        <v>0</v>
      </c>
      <c r="G25" s="243">
        <v>0</v>
      </c>
      <c r="H25" s="243">
        <v>0</v>
      </c>
      <c r="I25" s="243">
        <v>0</v>
      </c>
      <c r="J25" s="243">
        <v>0</v>
      </c>
      <c r="K25" s="243">
        <v>0</v>
      </c>
      <c r="L25" s="243">
        <v>0</v>
      </c>
      <c r="M25" s="243">
        <v>0</v>
      </c>
      <c r="N25" s="243">
        <v>0</v>
      </c>
      <c r="O25" s="243">
        <v>0</v>
      </c>
      <c r="P25" s="243">
        <f t="shared" si="0"/>
        <v>0</v>
      </c>
      <c r="Q25" s="243">
        <f t="shared" si="1"/>
        <v>0</v>
      </c>
    </row>
    <row r="26" spans="1:32" s="230" customFormat="1" ht="15.75" customHeight="1" x14ac:dyDescent="0.25">
      <c r="A26" s="217" t="s">
        <v>71</v>
      </c>
      <c r="B26" s="240" t="s">
        <v>776</v>
      </c>
      <c r="C26" s="203" t="s">
        <v>586</v>
      </c>
      <c r="D26" s="210">
        <v>0.80368260000000002</v>
      </c>
      <c r="E26" s="210">
        <v>2.5281970000000001E-2</v>
      </c>
      <c r="F26" s="243">
        <v>0</v>
      </c>
      <c r="G26" s="243">
        <v>0</v>
      </c>
      <c r="H26" s="243">
        <v>0</v>
      </c>
      <c r="I26" s="243">
        <v>0</v>
      </c>
      <c r="J26" s="243">
        <v>0</v>
      </c>
      <c r="K26" s="243">
        <v>0</v>
      </c>
      <c r="L26" s="243">
        <v>0</v>
      </c>
      <c r="M26" s="243">
        <v>0</v>
      </c>
      <c r="N26" s="243">
        <v>0</v>
      </c>
      <c r="O26" s="243">
        <v>0</v>
      </c>
      <c r="P26" s="243">
        <f t="shared" si="0"/>
        <v>0</v>
      </c>
      <c r="Q26" s="243">
        <f t="shared" si="1"/>
        <v>0</v>
      </c>
      <c r="S26" s="231"/>
      <c r="T26" s="231"/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F26" s="231"/>
    </row>
    <row r="27" spans="1:32" s="231" customFormat="1" ht="15.75" customHeight="1" x14ac:dyDescent="0.25">
      <c r="A27" s="219" t="s">
        <v>73</v>
      </c>
      <c r="B27" s="222" t="s">
        <v>777</v>
      </c>
      <c r="C27" s="202" t="s">
        <v>586</v>
      </c>
      <c r="D27" s="243">
        <v>0</v>
      </c>
      <c r="E27" s="243">
        <v>0</v>
      </c>
      <c r="F27" s="243">
        <v>0</v>
      </c>
      <c r="G27" s="243">
        <v>0</v>
      </c>
      <c r="H27" s="243">
        <v>0</v>
      </c>
      <c r="I27" s="243">
        <v>0</v>
      </c>
      <c r="J27" s="243">
        <v>0</v>
      </c>
      <c r="K27" s="243">
        <v>0</v>
      </c>
      <c r="L27" s="243">
        <v>0</v>
      </c>
      <c r="M27" s="243">
        <v>0</v>
      </c>
      <c r="N27" s="243">
        <v>0</v>
      </c>
      <c r="O27" s="243">
        <v>0</v>
      </c>
      <c r="P27" s="243">
        <f t="shared" si="0"/>
        <v>0</v>
      </c>
      <c r="Q27" s="243">
        <f t="shared" si="1"/>
        <v>0</v>
      </c>
    </row>
    <row r="28" spans="1:32" s="231" customFormat="1" ht="15.75" customHeight="1" x14ac:dyDescent="0.25">
      <c r="A28" s="219" t="s">
        <v>579</v>
      </c>
      <c r="B28" s="222" t="s">
        <v>890</v>
      </c>
      <c r="C28" s="202" t="s">
        <v>586</v>
      </c>
      <c r="D28" s="243">
        <v>0</v>
      </c>
      <c r="E28" s="243">
        <v>0</v>
      </c>
      <c r="F28" s="243">
        <v>0</v>
      </c>
      <c r="G28" s="243">
        <v>0</v>
      </c>
      <c r="H28" s="243">
        <v>0</v>
      </c>
      <c r="I28" s="243">
        <v>0</v>
      </c>
      <c r="J28" s="243">
        <v>0</v>
      </c>
      <c r="K28" s="243">
        <v>0</v>
      </c>
      <c r="L28" s="243">
        <v>0</v>
      </c>
      <c r="M28" s="243">
        <v>0</v>
      </c>
      <c r="N28" s="243">
        <v>0</v>
      </c>
      <c r="O28" s="243">
        <v>0</v>
      </c>
      <c r="P28" s="243">
        <f t="shared" si="0"/>
        <v>0</v>
      </c>
      <c r="Q28" s="243">
        <f t="shared" si="1"/>
        <v>0</v>
      </c>
    </row>
    <row r="29" spans="1:32" s="231" customFormat="1" ht="31.5" customHeight="1" x14ac:dyDescent="0.25">
      <c r="A29" s="219" t="s">
        <v>580</v>
      </c>
      <c r="B29" s="221" t="s">
        <v>655</v>
      </c>
      <c r="C29" s="202" t="s">
        <v>586</v>
      </c>
      <c r="D29" s="243">
        <v>0</v>
      </c>
      <c r="E29" s="243">
        <v>0</v>
      </c>
      <c r="F29" s="243">
        <v>0</v>
      </c>
      <c r="G29" s="243">
        <v>0</v>
      </c>
      <c r="H29" s="243">
        <v>0</v>
      </c>
      <c r="I29" s="243">
        <v>0</v>
      </c>
      <c r="J29" s="243">
        <v>0</v>
      </c>
      <c r="K29" s="243">
        <v>0</v>
      </c>
      <c r="L29" s="243">
        <v>0</v>
      </c>
      <c r="M29" s="243">
        <v>0</v>
      </c>
      <c r="N29" s="243">
        <v>0</v>
      </c>
      <c r="O29" s="243">
        <v>0</v>
      </c>
      <c r="P29" s="243">
        <f t="shared" si="0"/>
        <v>0</v>
      </c>
      <c r="Q29" s="243">
        <f t="shared" si="1"/>
        <v>0</v>
      </c>
    </row>
    <row r="30" spans="1:32" s="231" customFormat="1" ht="15.75" customHeight="1" x14ac:dyDescent="0.25">
      <c r="A30" s="219" t="s">
        <v>812</v>
      </c>
      <c r="B30" s="212" t="s">
        <v>481</v>
      </c>
      <c r="C30" s="202" t="s">
        <v>586</v>
      </c>
      <c r="D30" s="243">
        <v>0</v>
      </c>
      <c r="E30" s="243">
        <v>0</v>
      </c>
      <c r="F30" s="243">
        <v>0</v>
      </c>
      <c r="G30" s="243">
        <v>0</v>
      </c>
      <c r="H30" s="243">
        <v>0</v>
      </c>
      <c r="I30" s="243">
        <v>0</v>
      </c>
      <c r="J30" s="243">
        <v>0</v>
      </c>
      <c r="K30" s="243">
        <v>0</v>
      </c>
      <c r="L30" s="243">
        <v>0</v>
      </c>
      <c r="M30" s="243">
        <v>0</v>
      </c>
      <c r="N30" s="243">
        <v>0</v>
      </c>
      <c r="O30" s="243">
        <v>0</v>
      </c>
      <c r="P30" s="243">
        <f t="shared" si="0"/>
        <v>0</v>
      </c>
      <c r="Q30" s="243">
        <f t="shared" si="1"/>
        <v>0</v>
      </c>
    </row>
    <row r="31" spans="1:32" s="231" customFormat="1" ht="15.75" customHeight="1" x14ac:dyDescent="0.25">
      <c r="A31" s="219" t="s">
        <v>813</v>
      </c>
      <c r="B31" s="212" t="s">
        <v>469</v>
      </c>
      <c r="C31" s="202" t="s">
        <v>586</v>
      </c>
      <c r="D31" s="243">
        <v>0</v>
      </c>
      <c r="E31" s="243">
        <v>0</v>
      </c>
      <c r="F31" s="243">
        <v>0</v>
      </c>
      <c r="G31" s="243">
        <v>0</v>
      </c>
      <c r="H31" s="243">
        <v>0</v>
      </c>
      <c r="I31" s="243">
        <v>0</v>
      </c>
      <c r="J31" s="243">
        <v>0</v>
      </c>
      <c r="K31" s="243">
        <v>0</v>
      </c>
      <c r="L31" s="243">
        <v>0</v>
      </c>
      <c r="M31" s="243">
        <v>0</v>
      </c>
      <c r="N31" s="243">
        <v>0</v>
      </c>
      <c r="O31" s="243">
        <v>0</v>
      </c>
      <c r="P31" s="243">
        <f t="shared" si="0"/>
        <v>0</v>
      </c>
      <c r="Q31" s="243">
        <f t="shared" si="1"/>
        <v>0</v>
      </c>
    </row>
    <row r="32" spans="1:32" s="231" customFormat="1" ht="15.75" customHeight="1" x14ac:dyDescent="0.25">
      <c r="A32" s="219" t="s">
        <v>581</v>
      </c>
      <c r="B32" s="222" t="s">
        <v>778</v>
      </c>
      <c r="C32" s="202" t="s">
        <v>586</v>
      </c>
      <c r="D32" s="243">
        <v>0</v>
      </c>
      <c r="E32" s="243">
        <v>0</v>
      </c>
      <c r="F32" s="243">
        <v>0</v>
      </c>
      <c r="G32" s="243">
        <v>0</v>
      </c>
      <c r="H32" s="243">
        <v>0</v>
      </c>
      <c r="I32" s="243">
        <v>0</v>
      </c>
      <c r="J32" s="243">
        <v>0</v>
      </c>
      <c r="K32" s="243">
        <v>0</v>
      </c>
      <c r="L32" s="243">
        <v>0</v>
      </c>
      <c r="M32" s="243">
        <v>0</v>
      </c>
      <c r="N32" s="243">
        <v>0</v>
      </c>
      <c r="O32" s="243">
        <v>0</v>
      </c>
      <c r="P32" s="243">
        <f t="shared" si="0"/>
        <v>0</v>
      </c>
      <c r="Q32" s="243">
        <f t="shared" si="1"/>
        <v>0</v>
      </c>
    </row>
    <row r="33" spans="1:32" s="230" customFormat="1" ht="31.5" customHeight="1" x14ac:dyDescent="0.25">
      <c r="A33" s="217" t="s">
        <v>18</v>
      </c>
      <c r="B33" s="232" t="s">
        <v>846</v>
      </c>
      <c r="C33" s="203" t="s">
        <v>586</v>
      </c>
      <c r="D33" s="208">
        <f>D39+D41</f>
        <v>58.227950030838343</v>
      </c>
      <c r="E33" s="208">
        <f>E39+E41</f>
        <v>59.176676718738513</v>
      </c>
      <c r="F33" s="208">
        <f t="shared" ref="F33:L33" si="2">F39+F41</f>
        <v>63.649815817534218</v>
      </c>
      <c r="G33" s="243">
        <v>0</v>
      </c>
      <c r="H33" s="208">
        <f>H39+H41</f>
        <v>67.758699613195418</v>
      </c>
      <c r="I33" s="243">
        <v>0</v>
      </c>
      <c r="J33" s="208">
        <f>J39+J41</f>
        <v>71.355514377670559</v>
      </c>
      <c r="K33" s="243">
        <v>0</v>
      </c>
      <c r="L33" s="208">
        <f t="shared" si="2"/>
        <v>74.418627332724697</v>
      </c>
      <c r="M33" s="243">
        <v>0</v>
      </c>
      <c r="N33" s="208">
        <f>N39+N41</f>
        <v>77.13096080598099</v>
      </c>
      <c r="O33" s="243">
        <v>0</v>
      </c>
      <c r="P33" s="207">
        <f>H33+J33+L33+N33</f>
        <v>290.66380212957165</v>
      </c>
      <c r="Q33" s="243">
        <f t="shared" si="1"/>
        <v>0</v>
      </c>
      <c r="S33" s="231"/>
      <c r="T33" s="231"/>
      <c r="U33" s="231"/>
      <c r="V33" s="231"/>
      <c r="W33" s="231"/>
      <c r="X33" s="231"/>
      <c r="Y33" s="231"/>
      <c r="Z33" s="231"/>
      <c r="AA33" s="231"/>
      <c r="AB33" s="231"/>
      <c r="AC33" s="231"/>
      <c r="AD33" s="231"/>
      <c r="AE33" s="231"/>
      <c r="AF33" s="231"/>
    </row>
    <row r="34" spans="1:32" s="231" customFormat="1" ht="15.75" customHeight="1" x14ac:dyDescent="0.25">
      <c r="A34" s="219" t="s">
        <v>22</v>
      </c>
      <c r="B34" s="222" t="s">
        <v>845</v>
      </c>
      <c r="C34" s="202" t="s">
        <v>586</v>
      </c>
      <c r="D34" s="243">
        <v>0</v>
      </c>
      <c r="E34" s="243">
        <v>0</v>
      </c>
      <c r="F34" s="243">
        <v>0</v>
      </c>
      <c r="G34" s="243">
        <v>0</v>
      </c>
      <c r="H34" s="243">
        <v>0</v>
      </c>
      <c r="I34" s="243">
        <v>0</v>
      </c>
      <c r="J34" s="243">
        <v>0</v>
      </c>
      <c r="K34" s="243">
        <v>0</v>
      </c>
      <c r="L34" s="243">
        <v>0</v>
      </c>
      <c r="M34" s="243">
        <v>0</v>
      </c>
      <c r="N34" s="243">
        <v>0</v>
      </c>
      <c r="O34" s="243">
        <v>0</v>
      </c>
      <c r="P34" s="243">
        <f t="shared" ref="P34:P97" si="3">H34+J34+L34+N34</f>
        <v>0</v>
      </c>
      <c r="Q34" s="243">
        <f t="shared" si="1"/>
        <v>0</v>
      </c>
    </row>
    <row r="35" spans="1:32" s="231" customFormat="1" ht="31.5" customHeight="1" x14ac:dyDescent="0.25">
      <c r="A35" s="219" t="s">
        <v>675</v>
      </c>
      <c r="B35" s="196" t="s">
        <v>735</v>
      </c>
      <c r="C35" s="202" t="s">
        <v>586</v>
      </c>
      <c r="D35" s="243">
        <v>0</v>
      </c>
      <c r="E35" s="243">
        <v>0</v>
      </c>
      <c r="F35" s="243">
        <v>0</v>
      </c>
      <c r="G35" s="243">
        <v>0</v>
      </c>
      <c r="H35" s="243">
        <v>0</v>
      </c>
      <c r="I35" s="243">
        <v>0</v>
      </c>
      <c r="J35" s="243">
        <v>0</v>
      </c>
      <c r="K35" s="243">
        <v>0</v>
      </c>
      <c r="L35" s="243">
        <v>0</v>
      </c>
      <c r="M35" s="243">
        <v>0</v>
      </c>
      <c r="N35" s="243">
        <v>0</v>
      </c>
      <c r="O35" s="243">
        <v>0</v>
      </c>
      <c r="P35" s="243">
        <f t="shared" si="3"/>
        <v>0</v>
      </c>
      <c r="Q35" s="243">
        <f t="shared" si="1"/>
        <v>0</v>
      </c>
    </row>
    <row r="36" spans="1:32" s="231" customFormat="1" ht="31.5" customHeight="1" x14ac:dyDescent="0.25">
      <c r="A36" s="219" t="s">
        <v>676</v>
      </c>
      <c r="B36" s="196" t="s">
        <v>736</v>
      </c>
      <c r="C36" s="202" t="s">
        <v>586</v>
      </c>
      <c r="D36" s="243">
        <v>0</v>
      </c>
      <c r="E36" s="243">
        <v>0</v>
      </c>
      <c r="F36" s="243">
        <v>0</v>
      </c>
      <c r="G36" s="243">
        <v>0</v>
      </c>
      <c r="H36" s="243">
        <v>0</v>
      </c>
      <c r="I36" s="243">
        <v>0</v>
      </c>
      <c r="J36" s="243">
        <v>0</v>
      </c>
      <c r="K36" s="243">
        <v>0</v>
      </c>
      <c r="L36" s="243">
        <v>0</v>
      </c>
      <c r="M36" s="243">
        <v>0</v>
      </c>
      <c r="N36" s="243">
        <v>0</v>
      </c>
      <c r="O36" s="243">
        <v>0</v>
      </c>
      <c r="P36" s="243">
        <f t="shared" si="3"/>
        <v>0</v>
      </c>
      <c r="Q36" s="243">
        <f t="shared" si="1"/>
        <v>0</v>
      </c>
    </row>
    <row r="37" spans="1:32" s="231" customFormat="1" ht="31.5" customHeight="1" x14ac:dyDescent="0.25">
      <c r="A37" s="219" t="s">
        <v>681</v>
      </c>
      <c r="B37" s="196" t="s">
        <v>721</v>
      </c>
      <c r="C37" s="202" t="s">
        <v>586</v>
      </c>
      <c r="D37" s="243">
        <v>0</v>
      </c>
      <c r="E37" s="243">
        <v>0</v>
      </c>
      <c r="F37" s="243">
        <v>0</v>
      </c>
      <c r="G37" s="243">
        <v>0</v>
      </c>
      <c r="H37" s="243">
        <v>0</v>
      </c>
      <c r="I37" s="243">
        <v>0</v>
      </c>
      <c r="J37" s="243">
        <v>0</v>
      </c>
      <c r="K37" s="243">
        <v>0</v>
      </c>
      <c r="L37" s="243">
        <v>0</v>
      </c>
      <c r="M37" s="243">
        <v>0</v>
      </c>
      <c r="N37" s="243">
        <v>0</v>
      </c>
      <c r="O37" s="243">
        <v>0</v>
      </c>
      <c r="P37" s="243">
        <f t="shared" si="3"/>
        <v>0</v>
      </c>
      <c r="Q37" s="243">
        <f t="shared" si="1"/>
        <v>0</v>
      </c>
    </row>
    <row r="38" spans="1:32" s="231" customFormat="1" ht="15.75" customHeight="1" x14ac:dyDescent="0.25">
      <c r="A38" s="219" t="s">
        <v>23</v>
      </c>
      <c r="B38" s="222" t="s">
        <v>882</v>
      </c>
      <c r="C38" s="202" t="s">
        <v>586</v>
      </c>
      <c r="D38" s="243">
        <v>0</v>
      </c>
      <c r="E38" s="243">
        <v>0</v>
      </c>
      <c r="F38" s="243">
        <v>0</v>
      </c>
      <c r="G38" s="243">
        <v>0</v>
      </c>
      <c r="H38" s="243">
        <v>0</v>
      </c>
      <c r="I38" s="243">
        <v>0</v>
      </c>
      <c r="J38" s="243">
        <v>0</v>
      </c>
      <c r="K38" s="243">
        <v>0</v>
      </c>
      <c r="L38" s="243">
        <v>0</v>
      </c>
      <c r="M38" s="243">
        <v>0</v>
      </c>
      <c r="N38" s="243">
        <v>0</v>
      </c>
      <c r="O38" s="243">
        <v>0</v>
      </c>
      <c r="P38" s="243">
        <f t="shared" si="3"/>
        <v>0</v>
      </c>
      <c r="Q38" s="243">
        <f t="shared" si="1"/>
        <v>0</v>
      </c>
    </row>
    <row r="39" spans="1:32" s="231" customFormat="1" ht="15.75" customHeight="1" x14ac:dyDescent="0.25">
      <c r="A39" s="217" t="s">
        <v>29</v>
      </c>
      <c r="B39" s="240" t="s">
        <v>775</v>
      </c>
      <c r="C39" s="203" t="s">
        <v>586</v>
      </c>
      <c r="D39" s="208">
        <f>D48+D57+D63+D64+D70+D73-D41</f>
        <v>57.424267030838344</v>
      </c>
      <c r="E39" s="208">
        <f>E48+E57+E63+E64+E70+E73-E41</f>
        <v>59.151394718738516</v>
      </c>
      <c r="F39" s="208">
        <f>F48+F57+F63+F64+F70+F73</f>
        <v>63.649815817534218</v>
      </c>
      <c r="G39" s="243">
        <v>0</v>
      </c>
      <c r="H39" s="208">
        <f>H48+H57+H63+H64+H70+H73</f>
        <v>67.758699613195418</v>
      </c>
      <c r="I39" s="243">
        <v>0</v>
      </c>
      <c r="J39" s="208">
        <f>J48+J57+J63+J64+J70+J73</f>
        <v>71.355514377670559</v>
      </c>
      <c r="K39" s="243">
        <v>0</v>
      </c>
      <c r="L39" s="208">
        <f>L48+L57+L63+L64+L70+L73</f>
        <v>74.418627332724697</v>
      </c>
      <c r="M39" s="243">
        <v>0</v>
      </c>
      <c r="N39" s="208">
        <f>N48+N57+N63+N64+N70+N73</f>
        <v>77.13096080598099</v>
      </c>
      <c r="O39" s="243">
        <v>0</v>
      </c>
      <c r="P39" s="207">
        <f t="shared" si="3"/>
        <v>290.66380212957165</v>
      </c>
      <c r="Q39" s="243">
        <f t="shared" si="1"/>
        <v>0</v>
      </c>
    </row>
    <row r="40" spans="1:32" s="231" customFormat="1" ht="15.75" customHeight="1" x14ac:dyDescent="0.25">
      <c r="A40" s="219" t="s">
        <v>37</v>
      </c>
      <c r="B40" s="222" t="s">
        <v>883</v>
      </c>
      <c r="C40" s="202" t="s">
        <v>586</v>
      </c>
      <c r="D40" s="243">
        <v>0</v>
      </c>
      <c r="E40" s="243">
        <v>0</v>
      </c>
      <c r="F40" s="243">
        <v>0</v>
      </c>
      <c r="G40" s="243">
        <v>0</v>
      </c>
      <c r="H40" s="243">
        <v>0</v>
      </c>
      <c r="I40" s="243">
        <v>0</v>
      </c>
      <c r="J40" s="243">
        <v>0</v>
      </c>
      <c r="K40" s="243">
        <v>0</v>
      </c>
      <c r="L40" s="243">
        <v>0</v>
      </c>
      <c r="M40" s="243">
        <v>0</v>
      </c>
      <c r="N40" s="243">
        <v>0</v>
      </c>
      <c r="O40" s="243">
        <v>0</v>
      </c>
      <c r="P40" s="243">
        <f t="shared" si="3"/>
        <v>0</v>
      </c>
      <c r="Q40" s="243">
        <f t="shared" si="1"/>
        <v>0</v>
      </c>
    </row>
    <row r="41" spans="1:32" s="230" customFormat="1" ht="15.75" customHeight="1" x14ac:dyDescent="0.25">
      <c r="A41" s="217" t="s">
        <v>38</v>
      </c>
      <c r="B41" s="240" t="s">
        <v>776</v>
      </c>
      <c r="C41" s="203" t="s">
        <v>586</v>
      </c>
      <c r="D41" s="210">
        <v>0.80368300000000004</v>
      </c>
      <c r="E41" s="210">
        <v>2.5281999999999999E-2</v>
      </c>
      <c r="F41" s="243">
        <v>0</v>
      </c>
      <c r="G41" s="243">
        <v>0</v>
      </c>
      <c r="H41" s="243">
        <v>0</v>
      </c>
      <c r="I41" s="243">
        <v>0</v>
      </c>
      <c r="J41" s="243">
        <v>0</v>
      </c>
      <c r="K41" s="243">
        <v>0</v>
      </c>
      <c r="L41" s="243">
        <v>0</v>
      </c>
      <c r="M41" s="243">
        <v>0</v>
      </c>
      <c r="N41" s="243">
        <v>0</v>
      </c>
      <c r="O41" s="243">
        <v>0</v>
      </c>
      <c r="P41" s="243">
        <f t="shared" si="3"/>
        <v>0</v>
      </c>
      <c r="Q41" s="243">
        <f t="shared" si="1"/>
        <v>0</v>
      </c>
      <c r="S41" s="231"/>
      <c r="T41" s="231"/>
      <c r="U41" s="231"/>
      <c r="V41" s="231"/>
      <c r="W41" s="231"/>
      <c r="X41" s="231"/>
      <c r="Y41" s="231"/>
      <c r="Z41" s="231"/>
      <c r="AA41" s="231"/>
      <c r="AB41" s="231"/>
      <c r="AC41" s="231"/>
      <c r="AD41" s="231"/>
      <c r="AE41" s="231"/>
      <c r="AF41" s="231"/>
    </row>
    <row r="42" spans="1:32" s="231" customFormat="1" ht="15.75" customHeight="1" x14ac:dyDescent="0.25">
      <c r="A42" s="219" t="s">
        <v>39</v>
      </c>
      <c r="B42" s="222" t="s">
        <v>777</v>
      </c>
      <c r="C42" s="202" t="s">
        <v>586</v>
      </c>
      <c r="D42" s="243">
        <v>0</v>
      </c>
      <c r="E42" s="243">
        <v>0</v>
      </c>
      <c r="F42" s="243">
        <v>0</v>
      </c>
      <c r="G42" s="243">
        <v>0</v>
      </c>
      <c r="H42" s="243">
        <v>0</v>
      </c>
      <c r="I42" s="243">
        <v>0</v>
      </c>
      <c r="J42" s="243">
        <v>0</v>
      </c>
      <c r="K42" s="243">
        <v>0</v>
      </c>
      <c r="L42" s="243">
        <v>0</v>
      </c>
      <c r="M42" s="243">
        <v>0</v>
      </c>
      <c r="N42" s="243">
        <v>0</v>
      </c>
      <c r="O42" s="243">
        <v>0</v>
      </c>
      <c r="P42" s="243">
        <f t="shared" si="3"/>
        <v>0</v>
      </c>
      <c r="Q42" s="243">
        <f t="shared" si="1"/>
        <v>0</v>
      </c>
    </row>
    <row r="43" spans="1:32" s="231" customFormat="1" ht="15.75" customHeight="1" x14ac:dyDescent="0.25">
      <c r="A43" s="219" t="s">
        <v>40</v>
      </c>
      <c r="B43" s="222" t="s">
        <v>890</v>
      </c>
      <c r="C43" s="202" t="s">
        <v>586</v>
      </c>
      <c r="D43" s="243">
        <v>0</v>
      </c>
      <c r="E43" s="243">
        <v>0</v>
      </c>
      <c r="F43" s="243">
        <v>0</v>
      </c>
      <c r="G43" s="243">
        <v>0</v>
      </c>
      <c r="H43" s="243">
        <v>0</v>
      </c>
      <c r="I43" s="243">
        <v>0</v>
      </c>
      <c r="J43" s="243">
        <v>0</v>
      </c>
      <c r="K43" s="243">
        <v>0</v>
      </c>
      <c r="L43" s="243">
        <v>0</v>
      </c>
      <c r="M43" s="243">
        <v>0</v>
      </c>
      <c r="N43" s="243">
        <v>0</v>
      </c>
      <c r="O43" s="243">
        <v>0</v>
      </c>
      <c r="P43" s="243">
        <f t="shared" si="3"/>
        <v>0</v>
      </c>
      <c r="Q43" s="243">
        <f t="shared" si="1"/>
        <v>0</v>
      </c>
    </row>
    <row r="44" spans="1:32" s="231" customFormat="1" ht="31.5" customHeight="1" x14ac:dyDescent="0.25">
      <c r="A44" s="219" t="s">
        <v>41</v>
      </c>
      <c r="B44" s="221" t="s">
        <v>655</v>
      </c>
      <c r="C44" s="202" t="s">
        <v>586</v>
      </c>
      <c r="D44" s="243">
        <v>0</v>
      </c>
      <c r="E44" s="243">
        <v>0</v>
      </c>
      <c r="F44" s="243">
        <v>0</v>
      </c>
      <c r="G44" s="243">
        <v>0</v>
      </c>
      <c r="H44" s="243">
        <v>0</v>
      </c>
      <c r="I44" s="243">
        <v>0</v>
      </c>
      <c r="J44" s="243">
        <v>0</v>
      </c>
      <c r="K44" s="243">
        <v>0</v>
      </c>
      <c r="L44" s="243">
        <v>0</v>
      </c>
      <c r="M44" s="243">
        <v>0</v>
      </c>
      <c r="N44" s="243">
        <v>0</v>
      </c>
      <c r="O44" s="243">
        <v>0</v>
      </c>
      <c r="P44" s="243">
        <f t="shared" si="3"/>
        <v>0</v>
      </c>
      <c r="Q44" s="243">
        <f t="shared" si="1"/>
        <v>0</v>
      </c>
    </row>
    <row r="45" spans="1:32" s="231" customFormat="1" ht="15.75" customHeight="1" x14ac:dyDescent="0.25">
      <c r="A45" s="219" t="s">
        <v>814</v>
      </c>
      <c r="B45" s="196" t="s">
        <v>481</v>
      </c>
      <c r="C45" s="202" t="s">
        <v>586</v>
      </c>
      <c r="D45" s="243">
        <v>0</v>
      </c>
      <c r="E45" s="243">
        <v>0</v>
      </c>
      <c r="F45" s="243">
        <v>0</v>
      </c>
      <c r="G45" s="243">
        <v>0</v>
      </c>
      <c r="H45" s="243">
        <v>0</v>
      </c>
      <c r="I45" s="243">
        <v>0</v>
      </c>
      <c r="J45" s="243">
        <v>0</v>
      </c>
      <c r="K45" s="243">
        <v>0</v>
      </c>
      <c r="L45" s="243">
        <v>0</v>
      </c>
      <c r="M45" s="243">
        <v>0</v>
      </c>
      <c r="N45" s="243">
        <v>0</v>
      </c>
      <c r="O45" s="243">
        <v>0</v>
      </c>
      <c r="P45" s="243">
        <f t="shared" si="3"/>
        <v>0</v>
      </c>
      <c r="Q45" s="243">
        <f t="shared" si="1"/>
        <v>0</v>
      </c>
    </row>
    <row r="46" spans="1:32" s="231" customFormat="1" ht="15.75" customHeight="1" x14ac:dyDescent="0.25">
      <c r="A46" s="219" t="s">
        <v>815</v>
      </c>
      <c r="B46" s="196" t="s">
        <v>469</v>
      </c>
      <c r="C46" s="202" t="s">
        <v>586</v>
      </c>
      <c r="D46" s="243">
        <v>0</v>
      </c>
      <c r="E46" s="243">
        <v>0</v>
      </c>
      <c r="F46" s="243">
        <v>0</v>
      </c>
      <c r="G46" s="243">
        <v>0</v>
      </c>
      <c r="H46" s="243">
        <v>0</v>
      </c>
      <c r="I46" s="243">
        <v>0</v>
      </c>
      <c r="J46" s="243">
        <v>0</v>
      </c>
      <c r="K46" s="243">
        <v>0</v>
      </c>
      <c r="L46" s="243">
        <v>0</v>
      </c>
      <c r="M46" s="243">
        <v>0</v>
      </c>
      <c r="N46" s="243">
        <v>0</v>
      </c>
      <c r="O46" s="243">
        <v>0</v>
      </c>
      <c r="P46" s="243">
        <f t="shared" si="3"/>
        <v>0</v>
      </c>
      <c r="Q46" s="243">
        <f t="shared" si="1"/>
        <v>0</v>
      </c>
    </row>
    <row r="47" spans="1:32" s="231" customFormat="1" ht="15.75" customHeight="1" x14ac:dyDescent="0.25">
      <c r="A47" s="219" t="s">
        <v>42</v>
      </c>
      <c r="B47" s="222" t="s">
        <v>778</v>
      </c>
      <c r="C47" s="202" t="s">
        <v>586</v>
      </c>
      <c r="D47" s="243">
        <v>0</v>
      </c>
      <c r="E47" s="243">
        <v>0</v>
      </c>
      <c r="F47" s="243">
        <v>0</v>
      </c>
      <c r="G47" s="243">
        <v>0</v>
      </c>
      <c r="H47" s="243">
        <v>0</v>
      </c>
      <c r="I47" s="243">
        <v>0</v>
      </c>
      <c r="J47" s="243">
        <v>0</v>
      </c>
      <c r="K47" s="243">
        <v>0</v>
      </c>
      <c r="L47" s="243">
        <v>0</v>
      </c>
      <c r="M47" s="243">
        <v>0</v>
      </c>
      <c r="N47" s="243">
        <v>0</v>
      </c>
      <c r="O47" s="243">
        <v>0</v>
      </c>
      <c r="P47" s="243">
        <f t="shared" si="3"/>
        <v>0</v>
      </c>
      <c r="Q47" s="243">
        <f t="shared" si="1"/>
        <v>0</v>
      </c>
    </row>
    <row r="48" spans="1:32" s="230" customFormat="1" ht="15.75" customHeight="1" x14ac:dyDescent="0.25">
      <c r="A48" s="217" t="s">
        <v>674</v>
      </c>
      <c r="B48" s="211" t="s">
        <v>847</v>
      </c>
      <c r="C48" s="203" t="s">
        <v>586</v>
      </c>
      <c r="D48" s="208">
        <f>D49+D50+D55+D56</f>
        <v>5.8622816595251566</v>
      </c>
      <c r="E48" s="208">
        <f>E49+E50+E55+E56</f>
        <v>5.7020404765586159</v>
      </c>
      <c r="F48" s="210">
        <f t="shared" ref="F48:N48" si="4">F49+F50+F55+F56</f>
        <v>7.0167261762641431</v>
      </c>
      <c r="G48" s="243">
        <v>0</v>
      </c>
      <c r="H48" s="210">
        <f>H49+H50+H55+H56</f>
        <v>8.3150998411163446</v>
      </c>
      <c r="I48" s="243">
        <v>0</v>
      </c>
      <c r="J48" s="210">
        <f t="shared" si="4"/>
        <v>8.6477038347609998</v>
      </c>
      <c r="K48" s="243">
        <v>0</v>
      </c>
      <c r="L48" s="210">
        <f t="shared" si="4"/>
        <v>8.9936119881514394</v>
      </c>
      <c r="M48" s="243">
        <v>0</v>
      </c>
      <c r="N48" s="210">
        <f t="shared" si="4"/>
        <v>9.3533564676774983</v>
      </c>
      <c r="O48" s="243">
        <v>0</v>
      </c>
      <c r="P48" s="207">
        <f t="shared" si="3"/>
        <v>35.309772131706282</v>
      </c>
      <c r="Q48" s="243">
        <f t="shared" si="1"/>
        <v>0</v>
      </c>
      <c r="S48" s="231"/>
      <c r="T48" s="231"/>
      <c r="U48" s="231"/>
      <c r="V48" s="231"/>
      <c r="W48" s="231"/>
      <c r="X48" s="231"/>
      <c r="Y48" s="231"/>
      <c r="Z48" s="231"/>
      <c r="AA48" s="231"/>
      <c r="AB48" s="231"/>
      <c r="AC48" s="231"/>
      <c r="AD48" s="231"/>
      <c r="AE48" s="231"/>
      <c r="AF48" s="231"/>
    </row>
    <row r="49" spans="1:32" s="231" customFormat="1" ht="15.75" customHeight="1" x14ac:dyDescent="0.25">
      <c r="A49" s="219" t="s">
        <v>675</v>
      </c>
      <c r="B49" s="196" t="s">
        <v>766</v>
      </c>
      <c r="C49" s="202" t="s">
        <v>586</v>
      </c>
      <c r="D49" s="243">
        <v>0</v>
      </c>
      <c r="E49" s="243">
        <v>0</v>
      </c>
      <c r="F49" s="243">
        <v>0</v>
      </c>
      <c r="G49" s="243">
        <v>0</v>
      </c>
      <c r="H49" s="243">
        <v>0</v>
      </c>
      <c r="I49" s="243">
        <v>0</v>
      </c>
      <c r="J49" s="243">
        <v>0</v>
      </c>
      <c r="K49" s="243">
        <v>0</v>
      </c>
      <c r="L49" s="243">
        <v>0</v>
      </c>
      <c r="M49" s="243">
        <v>0</v>
      </c>
      <c r="N49" s="243">
        <v>0</v>
      </c>
      <c r="O49" s="243">
        <v>0</v>
      </c>
      <c r="P49" s="243">
        <f t="shared" si="3"/>
        <v>0</v>
      </c>
      <c r="Q49" s="243">
        <f t="shared" si="1"/>
        <v>0</v>
      </c>
    </row>
    <row r="50" spans="1:32" s="231" customFormat="1" ht="15.75" customHeight="1" x14ac:dyDescent="0.25">
      <c r="A50" s="219" t="s">
        <v>676</v>
      </c>
      <c r="B50" s="212" t="s">
        <v>926</v>
      </c>
      <c r="C50" s="202" t="s">
        <v>586</v>
      </c>
      <c r="D50" s="208">
        <f>D51+D54</f>
        <v>2.2121500000000003</v>
      </c>
      <c r="E50" s="208">
        <f>E51+E54</f>
        <v>2.4746100000000002</v>
      </c>
      <c r="F50" s="208">
        <f t="shared" ref="F50:N50" si="5">F51</f>
        <v>3.3461999999999996</v>
      </c>
      <c r="G50" s="243">
        <v>0</v>
      </c>
      <c r="H50" s="208">
        <f t="shared" si="5"/>
        <v>3.4282499999999998</v>
      </c>
      <c r="I50" s="243">
        <v>0</v>
      </c>
      <c r="J50" s="208">
        <f t="shared" si="5"/>
        <v>3.5653799999999998</v>
      </c>
      <c r="K50" s="243">
        <v>0</v>
      </c>
      <c r="L50" s="208">
        <f t="shared" si="5"/>
        <v>3.7079952</v>
      </c>
      <c r="M50" s="243">
        <v>0</v>
      </c>
      <c r="N50" s="208">
        <f t="shared" si="5"/>
        <v>3.8563150080000002</v>
      </c>
      <c r="O50" s="243">
        <v>0</v>
      </c>
      <c r="P50" s="206">
        <f t="shared" si="3"/>
        <v>14.557940207999998</v>
      </c>
      <c r="Q50" s="243">
        <f t="shared" si="1"/>
        <v>0</v>
      </c>
    </row>
    <row r="51" spans="1:32" s="231" customFormat="1" ht="15.75" customHeight="1" x14ac:dyDescent="0.25">
      <c r="A51" s="219" t="s">
        <v>677</v>
      </c>
      <c r="B51" s="197" t="s">
        <v>483</v>
      </c>
      <c r="C51" s="202" t="s">
        <v>586</v>
      </c>
      <c r="D51" s="205">
        <f t="shared" ref="D51:J51" si="6">D52+D53</f>
        <v>2.2121500000000003</v>
      </c>
      <c r="E51" s="205">
        <f>E52+E53</f>
        <v>2.4746100000000002</v>
      </c>
      <c r="F51" s="205">
        <f t="shared" si="6"/>
        <v>3.3461999999999996</v>
      </c>
      <c r="G51" s="243">
        <v>0</v>
      </c>
      <c r="H51" s="205">
        <f t="shared" si="6"/>
        <v>3.4282499999999998</v>
      </c>
      <c r="I51" s="243">
        <v>0</v>
      </c>
      <c r="J51" s="205">
        <f t="shared" si="6"/>
        <v>3.5653799999999998</v>
      </c>
      <c r="K51" s="243">
        <v>0</v>
      </c>
      <c r="L51" s="205">
        <f>L52+L53</f>
        <v>3.7079952</v>
      </c>
      <c r="M51" s="243">
        <v>0</v>
      </c>
      <c r="N51" s="205">
        <f t="shared" ref="N51" si="7">N52+N53</f>
        <v>3.8563150080000002</v>
      </c>
      <c r="O51" s="243">
        <v>0</v>
      </c>
      <c r="P51" s="206">
        <f t="shared" si="3"/>
        <v>14.557940207999998</v>
      </c>
      <c r="Q51" s="243">
        <f t="shared" si="1"/>
        <v>0</v>
      </c>
    </row>
    <row r="52" spans="1:32" s="231" customFormat="1" ht="31.5" customHeight="1" x14ac:dyDescent="0.25">
      <c r="A52" s="219" t="s">
        <v>678</v>
      </c>
      <c r="B52" s="213" t="s">
        <v>359</v>
      </c>
      <c r="C52" s="202" t="s">
        <v>586</v>
      </c>
      <c r="D52" s="209">
        <v>2.2121500000000003</v>
      </c>
      <c r="E52" s="209">
        <v>2.4746100000000002</v>
      </c>
      <c r="F52" s="209">
        <v>3.3461999999999996</v>
      </c>
      <c r="G52" s="243">
        <v>0</v>
      </c>
      <c r="H52" s="209">
        <v>3.4282499999999998</v>
      </c>
      <c r="I52" s="243">
        <v>0</v>
      </c>
      <c r="J52" s="206">
        <f>H52*1.04</f>
        <v>3.5653799999999998</v>
      </c>
      <c r="K52" s="243">
        <v>0</v>
      </c>
      <c r="L52" s="206">
        <f>J52*1.04</f>
        <v>3.7079952</v>
      </c>
      <c r="M52" s="243">
        <v>0</v>
      </c>
      <c r="N52" s="206">
        <f>L52*1.04</f>
        <v>3.8563150080000002</v>
      </c>
      <c r="O52" s="243">
        <v>0</v>
      </c>
      <c r="P52" s="206">
        <f t="shared" si="3"/>
        <v>14.557940207999998</v>
      </c>
      <c r="Q52" s="243">
        <f t="shared" si="1"/>
        <v>0</v>
      </c>
    </row>
    <row r="53" spans="1:32" s="231" customFormat="1" ht="15.75" customHeight="1" x14ac:dyDescent="0.25">
      <c r="A53" s="219" t="s">
        <v>679</v>
      </c>
      <c r="B53" s="213" t="s">
        <v>482</v>
      </c>
      <c r="C53" s="202" t="s">
        <v>586</v>
      </c>
      <c r="D53" s="243">
        <v>0</v>
      </c>
      <c r="E53" s="243">
        <v>0</v>
      </c>
      <c r="F53" s="243">
        <v>0</v>
      </c>
      <c r="G53" s="243">
        <v>0</v>
      </c>
      <c r="H53" s="243">
        <v>0</v>
      </c>
      <c r="I53" s="243">
        <v>0</v>
      </c>
      <c r="J53" s="243">
        <v>0</v>
      </c>
      <c r="K53" s="243">
        <v>0</v>
      </c>
      <c r="L53" s="243">
        <v>0</v>
      </c>
      <c r="M53" s="243">
        <v>0</v>
      </c>
      <c r="N53" s="243">
        <v>0</v>
      </c>
      <c r="O53" s="243">
        <v>0</v>
      </c>
      <c r="P53" s="245">
        <f t="shared" si="3"/>
        <v>0</v>
      </c>
      <c r="Q53" s="243">
        <f t="shared" si="1"/>
        <v>0</v>
      </c>
    </row>
    <row r="54" spans="1:32" s="231" customFormat="1" ht="15.75" customHeight="1" x14ac:dyDescent="0.25">
      <c r="A54" s="219" t="s">
        <v>680</v>
      </c>
      <c r="B54" s="197" t="s">
        <v>443</v>
      </c>
      <c r="C54" s="202" t="s">
        <v>586</v>
      </c>
      <c r="D54" s="243">
        <v>0</v>
      </c>
      <c r="E54" s="243">
        <v>0</v>
      </c>
      <c r="F54" s="243">
        <v>0</v>
      </c>
      <c r="G54" s="243">
        <v>0</v>
      </c>
      <c r="H54" s="243">
        <v>0</v>
      </c>
      <c r="I54" s="243">
        <v>0</v>
      </c>
      <c r="J54" s="243">
        <v>0</v>
      </c>
      <c r="K54" s="243">
        <v>0</v>
      </c>
      <c r="L54" s="243">
        <v>0</v>
      </c>
      <c r="M54" s="243">
        <v>0</v>
      </c>
      <c r="N54" s="243">
        <v>0</v>
      </c>
      <c r="O54" s="243">
        <v>0</v>
      </c>
      <c r="P54" s="245">
        <f t="shared" si="3"/>
        <v>0</v>
      </c>
      <c r="Q54" s="243">
        <f t="shared" si="1"/>
        <v>0</v>
      </c>
    </row>
    <row r="55" spans="1:32" s="231" customFormat="1" ht="15.75" customHeight="1" x14ac:dyDescent="0.25">
      <c r="A55" s="219" t="s">
        <v>681</v>
      </c>
      <c r="B55" s="212" t="s">
        <v>767</v>
      </c>
      <c r="C55" s="202" t="s">
        <v>586</v>
      </c>
      <c r="D55" s="209">
        <v>3.6124062502405501</v>
      </c>
      <c r="E55" s="209">
        <v>3.1785851801635499</v>
      </c>
      <c r="F55" s="209">
        <v>3.5611393987929487</v>
      </c>
      <c r="G55" s="243">
        <v>0</v>
      </c>
      <c r="H55" s="209">
        <v>4.7729615230117757</v>
      </c>
      <c r="I55" s="243">
        <v>0</v>
      </c>
      <c r="J55" s="206">
        <f t="shared" ref="J55:J56" si="8">H55*1.04</f>
        <v>4.9638799839322472</v>
      </c>
      <c r="K55" s="243">
        <v>0</v>
      </c>
      <c r="L55" s="206">
        <f t="shared" ref="L55:L56" si="9">J55*1.04</f>
        <v>5.1624351832895377</v>
      </c>
      <c r="M55" s="243">
        <v>0</v>
      </c>
      <c r="N55" s="206">
        <f>L55*1.04</f>
        <v>5.3689325906211192</v>
      </c>
      <c r="O55" s="243">
        <v>0</v>
      </c>
      <c r="P55" s="206">
        <f t="shared" si="3"/>
        <v>20.268209280854677</v>
      </c>
      <c r="Q55" s="243">
        <f t="shared" si="1"/>
        <v>0</v>
      </c>
    </row>
    <row r="56" spans="1:32" s="231" customFormat="1" ht="15.75" customHeight="1" x14ac:dyDescent="0.25">
      <c r="A56" s="219" t="s">
        <v>682</v>
      </c>
      <c r="B56" s="212" t="s">
        <v>768</v>
      </c>
      <c r="C56" s="202" t="s">
        <v>586</v>
      </c>
      <c r="D56" s="209">
        <v>3.772540928460634E-2</v>
      </c>
      <c r="E56" s="209">
        <v>4.8845296395065553E-2</v>
      </c>
      <c r="F56" s="209">
        <v>0.10938677747119478</v>
      </c>
      <c r="G56" s="243">
        <v>0</v>
      </c>
      <c r="H56" s="209">
        <v>0.11388831810456909</v>
      </c>
      <c r="I56" s="243">
        <v>0</v>
      </c>
      <c r="J56" s="206">
        <f t="shared" si="8"/>
        <v>0.11844385082875186</v>
      </c>
      <c r="K56" s="243">
        <v>0</v>
      </c>
      <c r="L56" s="206">
        <f t="shared" si="9"/>
        <v>0.12318160486190194</v>
      </c>
      <c r="M56" s="243">
        <v>0</v>
      </c>
      <c r="N56" s="206">
        <f t="shared" ref="N56" si="10">L56*1.04</f>
        <v>0.12810886905637803</v>
      </c>
      <c r="O56" s="243">
        <v>0</v>
      </c>
      <c r="P56" s="206">
        <f t="shared" si="3"/>
        <v>0.48362264285160089</v>
      </c>
      <c r="Q56" s="243">
        <f t="shared" si="1"/>
        <v>0</v>
      </c>
    </row>
    <row r="57" spans="1:32" s="230" customFormat="1" ht="15.75" customHeight="1" x14ac:dyDescent="0.25">
      <c r="A57" s="217" t="s">
        <v>683</v>
      </c>
      <c r="B57" s="211" t="s">
        <v>848</v>
      </c>
      <c r="C57" s="203" t="s">
        <v>586</v>
      </c>
      <c r="D57" s="208">
        <f>D58+D59+D60+D61+D62</f>
        <v>0.31522303673662805</v>
      </c>
      <c r="E57" s="208">
        <f>E58+E59+E60+E61+E62</f>
        <v>0.36945102139811037</v>
      </c>
      <c r="F57" s="208">
        <f>F58+F59+F60+F61+F62</f>
        <v>0.40840781765634648</v>
      </c>
      <c r="G57" s="243">
        <v>0</v>
      </c>
      <c r="H57" s="208">
        <f>H58+H59+H60+H61+H62</f>
        <v>0.42746542297750462</v>
      </c>
      <c r="I57" s="243">
        <v>0</v>
      </c>
      <c r="J57" s="208">
        <f>J58+J59+J60+J61+J62</f>
        <v>0.44456403989660481</v>
      </c>
      <c r="K57" s="243">
        <v>0</v>
      </c>
      <c r="L57" s="208">
        <f>L58+L59+L60+L61+L62</f>
        <v>0.46234660149246903</v>
      </c>
      <c r="M57" s="243">
        <v>0</v>
      </c>
      <c r="N57" s="208">
        <f>N58+N59+N60+N61+N62</f>
        <v>0.48084046555216781</v>
      </c>
      <c r="O57" s="243">
        <v>0</v>
      </c>
      <c r="P57" s="207">
        <f t="shared" si="3"/>
        <v>1.8152165299187464</v>
      </c>
      <c r="Q57" s="243">
        <f t="shared" si="1"/>
        <v>0</v>
      </c>
      <c r="S57" s="231"/>
      <c r="T57" s="231"/>
      <c r="U57" s="231"/>
      <c r="V57" s="231"/>
      <c r="W57" s="231"/>
      <c r="X57" s="231"/>
      <c r="Y57" s="231"/>
      <c r="Z57" s="231"/>
      <c r="AA57" s="231"/>
      <c r="AB57" s="231"/>
      <c r="AC57" s="231"/>
      <c r="AD57" s="231"/>
      <c r="AE57" s="231"/>
      <c r="AF57" s="231"/>
    </row>
    <row r="58" spans="1:32" s="231" customFormat="1" ht="31.5" customHeight="1" x14ac:dyDescent="0.25">
      <c r="A58" s="219" t="s">
        <v>684</v>
      </c>
      <c r="B58" s="196" t="s">
        <v>570</v>
      </c>
      <c r="C58" s="202" t="s">
        <v>586</v>
      </c>
      <c r="D58" s="243">
        <v>0</v>
      </c>
      <c r="E58" s="243">
        <v>0</v>
      </c>
      <c r="F58" s="243">
        <v>0</v>
      </c>
      <c r="G58" s="243">
        <v>0</v>
      </c>
      <c r="H58" s="243">
        <v>0</v>
      </c>
      <c r="I58" s="243">
        <v>0</v>
      </c>
      <c r="J58" s="243">
        <v>0</v>
      </c>
      <c r="K58" s="243">
        <v>0</v>
      </c>
      <c r="L58" s="243">
        <v>0</v>
      </c>
      <c r="M58" s="243">
        <v>0</v>
      </c>
      <c r="N58" s="243">
        <v>0</v>
      </c>
      <c r="O58" s="243">
        <v>0</v>
      </c>
      <c r="P58" s="243">
        <f t="shared" si="3"/>
        <v>0</v>
      </c>
      <c r="Q58" s="243">
        <f t="shared" si="1"/>
        <v>0</v>
      </c>
    </row>
    <row r="59" spans="1:32" s="231" customFormat="1" ht="31.5" customHeight="1" x14ac:dyDescent="0.25">
      <c r="A59" s="219" t="s">
        <v>685</v>
      </c>
      <c r="B59" s="196" t="s">
        <v>572</v>
      </c>
      <c r="C59" s="202" t="s">
        <v>586</v>
      </c>
      <c r="D59" s="243">
        <v>0</v>
      </c>
      <c r="E59" s="243">
        <v>0</v>
      </c>
      <c r="F59" s="243">
        <v>0</v>
      </c>
      <c r="G59" s="243">
        <v>0</v>
      </c>
      <c r="H59" s="243">
        <v>0</v>
      </c>
      <c r="I59" s="243">
        <v>0</v>
      </c>
      <c r="J59" s="243">
        <v>0</v>
      </c>
      <c r="K59" s="243">
        <v>0</v>
      </c>
      <c r="L59" s="243">
        <v>0</v>
      </c>
      <c r="M59" s="243">
        <v>0</v>
      </c>
      <c r="N59" s="243">
        <v>0</v>
      </c>
      <c r="O59" s="243">
        <v>0</v>
      </c>
      <c r="P59" s="243">
        <f t="shared" si="3"/>
        <v>0</v>
      </c>
      <c r="Q59" s="243">
        <f t="shared" si="1"/>
        <v>0</v>
      </c>
    </row>
    <row r="60" spans="1:32" s="231" customFormat="1" ht="15.75" customHeight="1" x14ac:dyDescent="0.25">
      <c r="A60" s="219" t="s">
        <v>686</v>
      </c>
      <c r="B60" s="212" t="s">
        <v>884</v>
      </c>
      <c r="C60" s="202" t="s">
        <v>586</v>
      </c>
      <c r="D60" s="243">
        <v>0</v>
      </c>
      <c r="E60" s="243">
        <v>0</v>
      </c>
      <c r="F60" s="243">
        <v>0</v>
      </c>
      <c r="G60" s="243">
        <v>0</v>
      </c>
      <c r="H60" s="243">
        <v>0</v>
      </c>
      <c r="I60" s="243">
        <v>0</v>
      </c>
      <c r="J60" s="243">
        <v>0</v>
      </c>
      <c r="K60" s="243">
        <v>0</v>
      </c>
      <c r="L60" s="243">
        <v>0</v>
      </c>
      <c r="M60" s="243">
        <v>0</v>
      </c>
      <c r="N60" s="243">
        <v>0</v>
      </c>
      <c r="O60" s="243">
        <v>0</v>
      </c>
      <c r="P60" s="243">
        <f t="shared" si="3"/>
        <v>0</v>
      </c>
      <c r="Q60" s="243">
        <f t="shared" si="1"/>
        <v>0</v>
      </c>
    </row>
    <row r="61" spans="1:32" s="231" customFormat="1" ht="15.75" customHeight="1" x14ac:dyDescent="0.25">
      <c r="A61" s="219" t="s">
        <v>687</v>
      </c>
      <c r="B61" s="212" t="s">
        <v>966</v>
      </c>
      <c r="C61" s="202" t="s">
        <v>586</v>
      </c>
      <c r="D61" s="243">
        <v>0</v>
      </c>
      <c r="E61" s="243">
        <v>0</v>
      </c>
      <c r="F61" s="243">
        <v>0</v>
      </c>
      <c r="G61" s="243">
        <v>0</v>
      </c>
      <c r="H61" s="243">
        <v>0</v>
      </c>
      <c r="I61" s="243">
        <v>0</v>
      </c>
      <c r="J61" s="243">
        <v>0</v>
      </c>
      <c r="K61" s="243">
        <v>0</v>
      </c>
      <c r="L61" s="243">
        <v>0</v>
      </c>
      <c r="M61" s="243">
        <v>0</v>
      </c>
      <c r="N61" s="243">
        <v>0</v>
      </c>
      <c r="O61" s="243">
        <v>0</v>
      </c>
      <c r="P61" s="243">
        <f t="shared" si="3"/>
        <v>0</v>
      </c>
      <c r="Q61" s="243">
        <f t="shared" si="1"/>
        <v>0</v>
      </c>
    </row>
    <row r="62" spans="1:32" s="231" customFormat="1" ht="15.75" customHeight="1" x14ac:dyDescent="0.25">
      <c r="A62" s="219" t="s">
        <v>688</v>
      </c>
      <c r="B62" s="212" t="s">
        <v>360</v>
      </c>
      <c r="C62" s="202" t="s">
        <v>586</v>
      </c>
      <c r="D62" s="209">
        <v>0.31522303673662805</v>
      </c>
      <c r="E62" s="209">
        <v>0.36945102139811037</v>
      </c>
      <c r="F62" s="209">
        <v>0.40840781765634648</v>
      </c>
      <c r="G62" s="243">
        <v>0</v>
      </c>
      <c r="H62" s="209">
        <v>0.42746542297750462</v>
      </c>
      <c r="I62" s="243">
        <v>0</v>
      </c>
      <c r="J62" s="206">
        <f t="shared" ref="J62:J63" si="11">H62*1.04</f>
        <v>0.44456403989660481</v>
      </c>
      <c r="K62" s="243">
        <v>0</v>
      </c>
      <c r="L62" s="206">
        <f t="shared" ref="L62:L63" si="12">J62*1.04</f>
        <v>0.46234660149246903</v>
      </c>
      <c r="M62" s="243">
        <v>0</v>
      </c>
      <c r="N62" s="206">
        <f t="shared" ref="N62:N63" si="13">L62*1.04</f>
        <v>0.48084046555216781</v>
      </c>
      <c r="O62" s="243">
        <v>0</v>
      </c>
      <c r="P62" s="206">
        <f t="shared" si="3"/>
        <v>1.8152165299187464</v>
      </c>
      <c r="Q62" s="243">
        <f t="shared" si="1"/>
        <v>0</v>
      </c>
    </row>
    <row r="63" spans="1:32" s="230" customFormat="1" ht="15.75" customHeight="1" x14ac:dyDescent="0.25">
      <c r="A63" s="217" t="s">
        <v>689</v>
      </c>
      <c r="B63" s="211" t="s">
        <v>658</v>
      </c>
      <c r="C63" s="203" t="s">
        <v>586</v>
      </c>
      <c r="D63" s="210">
        <v>37.325900290000007</v>
      </c>
      <c r="E63" s="210">
        <v>44.637335400000005</v>
      </c>
      <c r="F63" s="210">
        <v>47.995070409999997</v>
      </c>
      <c r="G63" s="243">
        <v>0</v>
      </c>
      <c r="H63" s="210">
        <v>50.393799439999995</v>
      </c>
      <c r="I63" s="243">
        <v>0</v>
      </c>
      <c r="J63" s="207">
        <f t="shared" si="11"/>
        <v>52.409551417599999</v>
      </c>
      <c r="K63" s="243">
        <v>0</v>
      </c>
      <c r="L63" s="207">
        <f t="shared" si="12"/>
        <v>54.505933474304001</v>
      </c>
      <c r="M63" s="243">
        <v>0</v>
      </c>
      <c r="N63" s="207">
        <f t="shared" si="13"/>
        <v>56.686170813276163</v>
      </c>
      <c r="O63" s="243">
        <v>0</v>
      </c>
      <c r="P63" s="207">
        <f t="shared" si="3"/>
        <v>213.99545514518016</v>
      </c>
      <c r="Q63" s="243">
        <f t="shared" si="1"/>
        <v>0</v>
      </c>
      <c r="S63" s="231"/>
      <c r="T63" s="231"/>
      <c r="U63" s="231"/>
      <c r="V63" s="231"/>
      <c r="W63" s="231"/>
      <c r="X63" s="231"/>
      <c r="Y63" s="231"/>
      <c r="Z63" s="231"/>
      <c r="AA63" s="231"/>
      <c r="AB63" s="231"/>
      <c r="AC63" s="231"/>
      <c r="AD63" s="231"/>
      <c r="AE63" s="231"/>
      <c r="AF63" s="231"/>
    </row>
    <row r="64" spans="1:32" s="230" customFormat="1" ht="15.75" customHeight="1" x14ac:dyDescent="0.25">
      <c r="A64" s="217" t="s">
        <v>690</v>
      </c>
      <c r="B64" s="211" t="s">
        <v>971</v>
      </c>
      <c r="C64" s="203" t="s">
        <v>586</v>
      </c>
      <c r="D64" s="208">
        <f>SUM(D65:D69)</f>
        <v>11.173630874323301</v>
      </c>
      <c r="E64" s="208">
        <f>SUM(E65:E69)</f>
        <v>4.1408007500524091</v>
      </c>
      <c r="F64" s="208">
        <f>SUM(F65:F69)</f>
        <v>4.20442591270906</v>
      </c>
      <c r="G64" s="243">
        <v>0</v>
      </c>
      <c r="H64" s="210">
        <f>SUM(H65:H69)</f>
        <v>4.4318785956129991</v>
      </c>
      <c r="I64" s="243">
        <v>0</v>
      </c>
      <c r="J64" s="207">
        <f>SUM(J65:J69)</f>
        <v>5.5209885956129989</v>
      </c>
      <c r="K64" s="243">
        <v>0</v>
      </c>
      <c r="L64" s="208">
        <f>SUM(L65:L69)</f>
        <v>5.9760885956129988</v>
      </c>
      <c r="M64" s="243">
        <v>0</v>
      </c>
      <c r="N64" s="208">
        <f>SUM(N65:N69)</f>
        <v>5.9760885956129988</v>
      </c>
      <c r="O64" s="243">
        <v>0</v>
      </c>
      <c r="P64" s="207">
        <f t="shared" si="3"/>
        <v>21.905044382451997</v>
      </c>
      <c r="Q64" s="243">
        <f t="shared" si="1"/>
        <v>0</v>
      </c>
      <c r="S64" s="231"/>
      <c r="T64" s="231"/>
      <c r="U64" s="231"/>
      <c r="V64" s="231"/>
      <c r="W64" s="231"/>
      <c r="X64" s="231"/>
      <c r="Y64" s="231"/>
      <c r="Z64" s="231"/>
      <c r="AA64" s="231"/>
      <c r="AB64" s="231"/>
      <c r="AC64" s="231"/>
      <c r="AD64" s="231"/>
      <c r="AE64" s="231"/>
      <c r="AF64" s="231"/>
    </row>
    <row r="65" spans="1:32" s="231" customFormat="1" x14ac:dyDescent="0.25">
      <c r="A65" s="219" t="s">
        <v>75</v>
      </c>
      <c r="B65" s="212" t="s">
        <v>958</v>
      </c>
      <c r="C65" s="202" t="s">
        <v>586</v>
      </c>
      <c r="D65" s="209">
        <v>11.157283274323301</v>
      </c>
      <c r="E65" s="209">
        <v>4.1244531500524095</v>
      </c>
      <c r="F65" s="209">
        <v>4.1880783127090604</v>
      </c>
      <c r="G65" s="243">
        <v>0</v>
      </c>
      <c r="H65" s="209">
        <v>4.4155309956129996</v>
      </c>
      <c r="I65" s="243">
        <v>0</v>
      </c>
      <c r="J65" s="209">
        <v>5.5046409956129994</v>
      </c>
      <c r="K65" s="243">
        <v>0</v>
      </c>
      <c r="L65" s="209">
        <v>5.9597409956129992</v>
      </c>
      <c r="M65" s="243">
        <v>0</v>
      </c>
      <c r="N65" s="206">
        <f>L65</f>
        <v>5.9597409956129992</v>
      </c>
      <c r="O65" s="243">
        <v>0</v>
      </c>
      <c r="P65" s="206">
        <f t="shared" si="3"/>
        <v>21.839653982451999</v>
      </c>
      <c r="Q65" s="243">
        <f t="shared" si="1"/>
        <v>0</v>
      </c>
    </row>
    <row r="66" spans="1:32" s="231" customFormat="1" x14ac:dyDescent="0.25">
      <c r="A66" s="219" t="s">
        <v>927</v>
      </c>
      <c r="B66" s="212" t="s">
        <v>965</v>
      </c>
      <c r="C66" s="202" t="s">
        <v>586</v>
      </c>
      <c r="D66" s="243">
        <v>0</v>
      </c>
      <c r="E66" s="243">
        <v>0</v>
      </c>
      <c r="F66" s="243">
        <v>0</v>
      </c>
      <c r="G66" s="243">
        <v>0</v>
      </c>
      <c r="H66" s="243">
        <v>0</v>
      </c>
      <c r="I66" s="243">
        <v>0</v>
      </c>
      <c r="J66" s="243">
        <v>0</v>
      </c>
      <c r="K66" s="243">
        <v>0</v>
      </c>
      <c r="L66" s="243">
        <v>0</v>
      </c>
      <c r="M66" s="243">
        <v>0</v>
      </c>
      <c r="N66" s="243">
        <v>0</v>
      </c>
      <c r="O66" s="243">
        <v>0</v>
      </c>
      <c r="P66" s="243">
        <f t="shared" si="3"/>
        <v>0</v>
      </c>
      <c r="Q66" s="243">
        <f t="shared" si="1"/>
        <v>0</v>
      </c>
    </row>
    <row r="67" spans="1:32" s="231" customFormat="1" x14ac:dyDescent="0.25">
      <c r="A67" s="219" t="s">
        <v>928</v>
      </c>
      <c r="B67" s="212" t="s">
        <v>959</v>
      </c>
      <c r="C67" s="202" t="s">
        <v>586</v>
      </c>
      <c r="D67" s="243">
        <v>0</v>
      </c>
      <c r="E67" s="243">
        <v>0</v>
      </c>
      <c r="F67" s="243">
        <v>0</v>
      </c>
      <c r="G67" s="243">
        <v>0</v>
      </c>
      <c r="H67" s="243">
        <v>0</v>
      </c>
      <c r="I67" s="243">
        <v>0</v>
      </c>
      <c r="J67" s="243">
        <v>0</v>
      </c>
      <c r="K67" s="243">
        <v>0</v>
      </c>
      <c r="L67" s="243">
        <v>0</v>
      </c>
      <c r="M67" s="243">
        <v>0</v>
      </c>
      <c r="N67" s="243">
        <v>0</v>
      </c>
      <c r="O67" s="243">
        <v>0</v>
      </c>
      <c r="P67" s="243">
        <f t="shared" si="3"/>
        <v>0</v>
      </c>
      <c r="Q67" s="243">
        <f t="shared" si="1"/>
        <v>0</v>
      </c>
    </row>
    <row r="68" spans="1:32" s="231" customFormat="1" x14ac:dyDescent="0.25">
      <c r="A68" s="219" t="s">
        <v>929</v>
      </c>
      <c r="B68" s="212" t="s">
        <v>964</v>
      </c>
      <c r="C68" s="202" t="s">
        <v>586</v>
      </c>
      <c r="D68" s="243">
        <v>0</v>
      </c>
      <c r="E68" s="243">
        <v>0</v>
      </c>
      <c r="F68" s="243">
        <v>0</v>
      </c>
      <c r="G68" s="243">
        <v>0</v>
      </c>
      <c r="H68" s="243">
        <v>0</v>
      </c>
      <c r="I68" s="243">
        <v>0</v>
      </c>
      <c r="J68" s="243">
        <v>0</v>
      </c>
      <c r="K68" s="243">
        <v>0</v>
      </c>
      <c r="L68" s="243">
        <v>0</v>
      </c>
      <c r="M68" s="243">
        <v>0</v>
      </c>
      <c r="N68" s="243">
        <v>0</v>
      </c>
      <c r="O68" s="243">
        <v>0</v>
      </c>
      <c r="P68" s="243">
        <f t="shared" si="3"/>
        <v>0</v>
      </c>
      <c r="Q68" s="243">
        <f t="shared" si="1"/>
        <v>0</v>
      </c>
    </row>
    <row r="69" spans="1:32" s="231" customFormat="1" x14ac:dyDescent="0.25">
      <c r="A69" s="219" t="s">
        <v>930</v>
      </c>
      <c r="B69" s="212" t="s">
        <v>931</v>
      </c>
      <c r="C69" s="202" t="s">
        <v>586</v>
      </c>
      <c r="D69" s="209">
        <v>1.63476E-2</v>
      </c>
      <c r="E69" s="209">
        <v>1.63476E-2</v>
      </c>
      <c r="F69" s="209">
        <v>1.63476E-2</v>
      </c>
      <c r="G69" s="243">
        <v>0</v>
      </c>
      <c r="H69" s="209">
        <v>1.63476E-2</v>
      </c>
      <c r="I69" s="243">
        <v>0</v>
      </c>
      <c r="J69" s="209">
        <v>1.63476E-2</v>
      </c>
      <c r="K69" s="243">
        <v>0</v>
      </c>
      <c r="L69" s="209">
        <v>1.63476E-2</v>
      </c>
      <c r="M69" s="243">
        <v>0</v>
      </c>
      <c r="N69" s="206">
        <f>L69</f>
        <v>1.63476E-2</v>
      </c>
      <c r="O69" s="243">
        <v>0</v>
      </c>
      <c r="P69" s="206">
        <f t="shared" si="3"/>
        <v>6.5390400000000001E-2</v>
      </c>
      <c r="Q69" s="243">
        <f t="shared" si="1"/>
        <v>0</v>
      </c>
    </row>
    <row r="70" spans="1:32" s="230" customFormat="1" ht="15.75" customHeight="1" x14ac:dyDescent="0.25">
      <c r="A70" s="217" t="s">
        <v>691</v>
      </c>
      <c r="B70" s="211" t="s">
        <v>849</v>
      </c>
      <c r="C70" s="203" t="s">
        <v>586</v>
      </c>
      <c r="D70" s="208">
        <f>D71+D72</f>
        <v>0.57044531889022465</v>
      </c>
      <c r="E70" s="208">
        <f>E71+E72</f>
        <v>0.5693082539604265</v>
      </c>
      <c r="F70" s="208">
        <f>F71+F72</f>
        <v>0.59335488700745864</v>
      </c>
      <c r="G70" s="243">
        <v>0</v>
      </c>
      <c r="H70" s="208">
        <f>H71+H72</f>
        <v>0.61058830735783154</v>
      </c>
      <c r="I70" s="243">
        <v>0</v>
      </c>
      <c r="J70" s="208">
        <f>J71+J72</f>
        <v>0.61058830735783154</v>
      </c>
      <c r="K70" s="243">
        <v>0</v>
      </c>
      <c r="L70" s="208">
        <f>L71+L72</f>
        <v>0.61058830735783154</v>
      </c>
      <c r="M70" s="243">
        <v>0</v>
      </c>
      <c r="N70" s="208">
        <f>N71+N72</f>
        <v>0.61058830735783154</v>
      </c>
      <c r="O70" s="243">
        <v>0</v>
      </c>
      <c r="P70" s="207">
        <f t="shared" si="3"/>
        <v>2.4423532294313262</v>
      </c>
      <c r="Q70" s="243">
        <f t="shared" si="1"/>
        <v>0</v>
      </c>
      <c r="S70" s="231"/>
      <c r="T70" s="231"/>
      <c r="U70" s="231"/>
      <c r="V70" s="231"/>
      <c r="W70" s="231"/>
      <c r="X70" s="231"/>
      <c r="Y70" s="231"/>
      <c r="Z70" s="231"/>
      <c r="AA70" s="231"/>
      <c r="AB70" s="231"/>
      <c r="AC70" s="231"/>
      <c r="AD70" s="231"/>
      <c r="AE70" s="231"/>
      <c r="AF70" s="231"/>
    </row>
    <row r="71" spans="1:32" s="231" customFormat="1" ht="15.75" customHeight="1" x14ac:dyDescent="0.25">
      <c r="A71" s="219" t="s">
        <v>76</v>
      </c>
      <c r="B71" s="212" t="s">
        <v>634</v>
      </c>
      <c r="C71" s="202" t="s">
        <v>586</v>
      </c>
      <c r="D71" s="209">
        <v>0.57044531889022465</v>
      </c>
      <c r="E71" s="209">
        <v>0.5693082539604265</v>
      </c>
      <c r="F71" s="209">
        <v>0.59335488700745864</v>
      </c>
      <c r="G71" s="243">
        <v>0</v>
      </c>
      <c r="H71" s="209">
        <v>0.61058830735783154</v>
      </c>
      <c r="I71" s="243">
        <v>0</v>
      </c>
      <c r="J71" s="206">
        <v>0.61058830735783154</v>
      </c>
      <c r="K71" s="243">
        <v>0</v>
      </c>
      <c r="L71" s="206">
        <v>0.61058830735783154</v>
      </c>
      <c r="M71" s="243">
        <v>0</v>
      </c>
      <c r="N71" s="206">
        <f>J71</f>
        <v>0.61058830735783154</v>
      </c>
      <c r="O71" s="243">
        <v>0</v>
      </c>
      <c r="P71" s="206">
        <f t="shared" si="3"/>
        <v>2.4423532294313262</v>
      </c>
      <c r="Q71" s="243">
        <f t="shared" si="1"/>
        <v>0</v>
      </c>
    </row>
    <row r="72" spans="1:32" s="231" customFormat="1" ht="15.75" customHeight="1" x14ac:dyDescent="0.25">
      <c r="A72" s="219" t="s">
        <v>631</v>
      </c>
      <c r="B72" s="212" t="s">
        <v>63</v>
      </c>
      <c r="C72" s="202" t="s">
        <v>586</v>
      </c>
      <c r="D72" s="244">
        <v>0</v>
      </c>
      <c r="E72" s="205"/>
      <c r="F72" s="206"/>
      <c r="G72" s="243">
        <v>0</v>
      </c>
      <c r="H72" s="206"/>
      <c r="I72" s="243">
        <v>0</v>
      </c>
      <c r="J72" s="243">
        <v>0</v>
      </c>
      <c r="K72" s="243">
        <v>0</v>
      </c>
      <c r="L72" s="243">
        <v>0</v>
      </c>
      <c r="M72" s="243">
        <v>0</v>
      </c>
      <c r="N72" s="243">
        <v>0</v>
      </c>
      <c r="O72" s="243">
        <v>0</v>
      </c>
      <c r="P72" s="243">
        <f t="shared" si="3"/>
        <v>0</v>
      </c>
      <c r="Q72" s="243">
        <f t="shared" si="1"/>
        <v>0</v>
      </c>
    </row>
    <row r="73" spans="1:32" s="230" customFormat="1" ht="15.75" customHeight="1" x14ac:dyDescent="0.25">
      <c r="A73" s="217" t="s">
        <v>692</v>
      </c>
      <c r="B73" s="211" t="s">
        <v>850</v>
      </c>
      <c r="C73" s="203" t="s">
        <v>586</v>
      </c>
      <c r="D73" s="208">
        <f>SUM(D74:D76)</f>
        <v>2.9804688513630295</v>
      </c>
      <c r="E73" s="208">
        <f>SUM(E74:E76)</f>
        <v>3.7577408167689441</v>
      </c>
      <c r="F73" s="208">
        <f>SUM(F74:F76)</f>
        <v>3.431830613897215</v>
      </c>
      <c r="G73" s="243">
        <v>0</v>
      </c>
      <c r="H73" s="208">
        <f>SUM(H74:H76)</f>
        <v>3.5798680061307429</v>
      </c>
      <c r="I73" s="243">
        <v>0</v>
      </c>
      <c r="J73" s="208">
        <f>SUM(J74:J76)</f>
        <v>3.7221181824421219</v>
      </c>
      <c r="K73" s="243">
        <v>0</v>
      </c>
      <c r="L73" s="208">
        <f>SUM(L74:L76)</f>
        <v>3.8700583658059564</v>
      </c>
      <c r="M73" s="243">
        <v>0</v>
      </c>
      <c r="N73" s="208">
        <f>SUM(N74:N76)</f>
        <v>4.0239161565043444</v>
      </c>
      <c r="O73" s="243">
        <v>0</v>
      </c>
      <c r="P73" s="207">
        <f t="shared" si="3"/>
        <v>15.195960710883167</v>
      </c>
      <c r="Q73" s="243">
        <f t="shared" si="1"/>
        <v>0</v>
      </c>
      <c r="S73" s="231"/>
      <c r="T73" s="231"/>
      <c r="U73" s="231"/>
      <c r="V73" s="231"/>
      <c r="W73" s="231"/>
      <c r="X73" s="231"/>
      <c r="Y73" s="231"/>
      <c r="Z73" s="231"/>
      <c r="AA73" s="231"/>
      <c r="AB73" s="231"/>
      <c r="AC73" s="231"/>
      <c r="AD73" s="231"/>
      <c r="AE73" s="231"/>
      <c r="AF73" s="231"/>
    </row>
    <row r="74" spans="1:32" s="231" customFormat="1" ht="18.75" customHeight="1" x14ac:dyDescent="0.25">
      <c r="A74" s="219" t="s">
        <v>693</v>
      </c>
      <c r="B74" s="212" t="s">
        <v>1009</v>
      </c>
      <c r="C74" s="202" t="s">
        <v>586</v>
      </c>
      <c r="D74" s="209">
        <v>2.4788802060222861</v>
      </c>
      <c r="E74" s="209">
        <v>2.9909129014861757</v>
      </c>
      <c r="F74" s="209">
        <v>2.6894762957733129</v>
      </c>
      <c r="G74" s="243">
        <v>0</v>
      </c>
      <c r="H74" s="209">
        <v>2.8016659582457422</v>
      </c>
      <c r="I74" s="243">
        <v>0</v>
      </c>
      <c r="J74" s="206">
        <f t="shared" ref="J74" si="14">H74*1.04</f>
        <v>2.913732596575572</v>
      </c>
      <c r="K74" s="243">
        <v>0</v>
      </c>
      <c r="L74" s="206">
        <f t="shared" ref="L74" si="15">J74*1.04</f>
        <v>3.0302819004385952</v>
      </c>
      <c r="M74" s="243">
        <v>0</v>
      </c>
      <c r="N74" s="206">
        <f t="shared" ref="N74" si="16">L74*1.04</f>
        <v>3.1514931764561394</v>
      </c>
      <c r="O74" s="243">
        <v>0</v>
      </c>
      <c r="P74" s="206">
        <f t="shared" si="3"/>
        <v>11.897173631716049</v>
      </c>
      <c r="Q74" s="243">
        <f t="shared" si="1"/>
        <v>0</v>
      </c>
    </row>
    <row r="75" spans="1:32" s="231" customFormat="1" ht="15.75" customHeight="1" x14ac:dyDescent="0.25">
      <c r="A75" s="219" t="s">
        <v>694</v>
      </c>
      <c r="B75" s="212" t="s">
        <v>361</v>
      </c>
      <c r="C75" s="202" t="s">
        <v>586</v>
      </c>
      <c r="D75" s="209">
        <v>1.8169236782599182E-2</v>
      </c>
      <c r="E75" s="209">
        <v>2.0920131425267042E-2</v>
      </c>
      <c r="F75" s="209">
        <v>2.2489141282162069E-2</v>
      </c>
      <c r="G75" s="243">
        <v>0</v>
      </c>
      <c r="H75" s="209">
        <v>2.3613598346270179E-2</v>
      </c>
      <c r="I75" s="243">
        <v>0</v>
      </c>
      <c r="J75" s="206">
        <v>2.3613598346270179E-2</v>
      </c>
      <c r="K75" s="243">
        <v>0</v>
      </c>
      <c r="L75" s="206">
        <v>2.3613598346270179E-2</v>
      </c>
      <c r="M75" s="243">
        <v>0</v>
      </c>
      <c r="N75" s="206">
        <f>L75</f>
        <v>2.3613598346270179E-2</v>
      </c>
      <c r="O75" s="243">
        <v>0</v>
      </c>
      <c r="P75" s="206">
        <f t="shared" si="3"/>
        <v>9.4454393385080715E-2</v>
      </c>
      <c r="Q75" s="243">
        <f t="shared" si="1"/>
        <v>0</v>
      </c>
    </row>
    <row r="76" spans="1:32" s="231" customFormat="1" ht="16.5" customHeight="1" x14ac:dyDescent="0.25">
      <c r="A76" s="219" t="s">
        <v>695</v>
      </c>
      <c r="B76" s="212" t="s">
        <v>362</v>
      </c>
      <c r="C76" s="202" t="s">
        <v>586</v>
      </c>
      <c r="D76" s="209">
        <v>0.48341940855814436</v>
      </c>
      <c r="E76" s="209">
        <v>0.74590778385750156</v>
      </c>
      <c r="F76" s="209">
        <v>0.71986517684173978</v>
      </c>
      <c r="G76" s="243">
        <v>0</v>
      </c>
      <c r="H76" s="209">
        <v>0.75458844953873083</v>
      </c>
      <c r="I76" s="243">
        <v>0</v>
      </c>
      <c r="J76" s="206">
        <f t="shared" ref="J76" si="17">H76*1.04</f>
        <v>0.7847719875202801</v>
      </c>
      <c r="K76" s="243">
        <v>0</v>
      </c>
      <c r="L76" s="206">
        <f t="shared" ref="L76" si="18">J76*1.04</f>
        <v>0.81616286702109131</v>
      </c>
      <c r="M76" s="243">
        <v>0</v>
      </c>
      <c r="N76" s="206">
        <f t="shared" ref="N76" si="19">L76*1.04</f>
        <v>0.84880938170193498</v>
      </c>
      <c r="O76" s="243">
        <v>0</v>
      </c>
      <c r="P76" s="206">
        <f t="shared" si="3"/>
        <v>3.2043326857820373</v>
      </c>
      <c r="Q76" s="243">
        <f t="shared" si="1"/>
        <v>0</v>
      </c>
    </row>
    <row r="77" spans="1:32" s="230" customFormat="1" ht="15.75" customHeight="1" x14ac:dyDescent="0.25">
      <c r="A77" s="217" t="s">
        <v>696</v>
      </c>
      <c r="B77" s="211" t="s">
        <v>701</v>
      </c>
      <c r="C77" s="203" t="s">
        <v>172</v>
      </c>
      <c r="D77" s="207" t="s">
        <v>428</v>
      </c>
      <c r="E77" s="207" t="s">
        <v>428</v>
      </c>
      <c r="F77" s="207" t="s">
        <v>428</v>
      </c>
      <c r="G77" s="207" t="s">
        <v>428</v>
      </c>
      <c r="H77" s="207" t="s">
        <v>428</v>
      </c>
      <c r="I77" s="207" t="s">
        <v>428</v>
      </c>
      <c r="J77" s="207" t="s">
        <v>428</v>
      </c>
      <c r="K77" s="207" t="s">
        <v>428</v>
      </c>
      <c r="L77" s="207" t="s">
        <v>428</v>
      </c>
      <c r="M77" s="207" t="s">
        <v>428</v>
      </c>
      <c r="N77" s="207" t="s">
        <v>428</v>
      </c>
      <c r="O77" s="207" t="s">
        <v>428</v>
      </c>
      <c r="P77" s="207" t="s">
        <v>428</v>
      </c>
      <c r="Q77" s="243" t="s">
        <v>428</v>
      </c>
      <c r="S77" s="231"/>
      <c r="T77" s="231"/>
      <c r="U77" s="231"/>
      <c r="V77" s="231"/>
      <c r="W77" s="231"/>
      <c r="X77" s="231"/>
      <c r="Y77" s="231"/>
      <c r="Z77" s="231"/>
      <c r="AA77" s="231"/>
      <c r="AB77" s="231"/>
      <c r="AC77" s="231"/>
      <c r="AD77" s="231"/>
      <c r="AE77" s="231"/>
      <c r="AF77" s="231"/>
    </row>
    <row r="78" spans="1:32" s="231" customFormat="1" ht="15.75" customHeight="1" x14ac:dyDescent="0.25">
      <c r="A78" s="219" t="s">
        <v>697</v>
      </c>
      <c r="B78" s="212" t="s">
        <v>64</v>
      </c>
      <c r="C78" s="202" t="s">
        <v>586</v>
      </c>
      <c r="D78" s="243">
        <v>0</v>
      </c>
      <c r="E78" s="243">
        <v>0</v>
      </c>
      <c r="F78" s="243">
        <v>0</v>
      </c>
      <c r="G78" s="243">
        <v>0</v>
      </c>
      <c r="H78" s="243">
        <v>0</v>
      </c>
      <c r="I78" s="243">
        <v>0</v>
      </c>
      <c r="J78" s="243">
        <v>0</v>
      </c>
      <c r="K78" s="243">
        <v>0</v>
      </c>
      <c r="L78" s="243">
        <v>0</v>
      </c>
      <c r="M78" s="243">
        <v>0</v>
      </c>
      <c r="N78" s="243">
        <v>0</v>
      </c>
      <c r="O78" s="243">
        <v>0</v>
      </c>
      <c r="P78" s="243">
        <f t="shared" si="3"/>
        <v>0</v>
      </c>
      <c r="Q78" s="243">
        <f t="shared" ref="Q78:Q141" si="20">I78+K78</f>
        <v>0</v>
      </c>
    </row>
    <row r="79" spans="1:32" s="231" customFormat="1" ht="15.75" customHeight="1" x14ac:dyDescent="0.25">
      <c r="A79" s="219" t="s">
        <v>698</v>
      </c>
      <c r="B79" s="212" t="s">
        <v>65</v>
      </c>
      <c r="C79" s="202" t="s">
        <v>586</v>
      </c>
      <c r="D79" s="243">
        <v>0</v>
      </c>
      <c r="E79" s="243">
        <v>0</v>
      </c>
      <c r="F79" s="243">
        <v>0</v>
      </c>
      <c r="G79" s="243">
        <v>0</v>
      </c>
      <c r="H79" s="243">
        <v>0</v>
      </c>
      <c r="I79" s="243">
        <v>0</v>
      </c>
      <c r="J79" s="243">
        <v>0</v>
      </c>
      <c r="K79" s="243">
        <v>0</v>
      </c>
      <c r="L79" s="243">
        <v>0</v>
      </c>
      <c r="M79" s="243">
        <v>0</v>
      </c>
      <c r="N79" s="243">
        <v>0</v>
      </c>
      <c r="O79" s="243">
        <v>0</v>
      </c>
      <c r="P79" s="243">
        <f t="shared" si="3"/>
        <v>0</v>
      </c>
      <c r="Q79" s="243">
        <f t="shared" si="20"/>
        <v>0</v>
      </c>
    </row>
    <row r="80" spans="1:32" s="231" customFormat="1" ht="16.5" customHeight="1" x14ac:dyDescent="0.25">
      <c r="A80" s="219" t="s">
        <v>699</v>
      </c>
      <c r="B80" s="212" t="s">
        <v>9</v>
      </c>
      <c r="C80" s="202" t="s">
        <v>586</v>
      </c>
      <c r="D80" s="209">
        <v>15.246314416337901</v>
      </c>
      <c r="E80" s="209">
        <v>19.944383023947658</v>
      </c>
      <c r="F80" s="209">
        <v>21.440213728787466</v>
      </c>
      <c r="G80" s="243">
        <v>0</v>
      </c>
      <c r="H80" s="209">
        <v>22.512220400589328</v>
      </c>
      <c r="I80" s="243">
        <v>0</v>
      </c>
      <c r="J80" s="206">
        <f t="shared" ref="J80" si="21">H80*1.04</f>
        <v>23.412709216612903</v>
      </c>
      <c r="K80" s="243">
        <v>0</v>
      </c>
      <c r="L80" s="206">
        <f t="shared" ref="L80" si="22">J80*1.04</f>
        <v>24.349217585277419</v>
      </c>
      <c r="M80" s="243">
        <v>0</v>
      </c>
      <c r="N80" s="206">
        <f t="shared" ref="N80" si="23">L80*1.04</f>
        <v>25.323186288688518</v>
      </c>
      <c r="O80" s="243">
        <v>0</v>
      </c>
      <c r="P80" s="206">
        <f t="shared" si="3"/>
        <v>95.597333491168172</v>
      </c>
      <c r="Q80" s="243">
        <f t="shared" si="20"/>
        <v>0</v>
      </c>
    </row>
    <row r="81" spans="1:32" s="230" customFormat="1" ht="15.75" customHeight="1" x14ac:dyDescent="0.25">
      <c r="A81" s="217" t="s">
        <v>25</v>
      </c>
      <c r="B81" s="232" t="s">
        <v>989</v>
      </c>
      <c r="C81" s="203" t="s">
        <v>586</v>
      </c>
      <c r="D81" s="208">
        <f>D87+D89</f>
        <v>-29.91891703083834</v>
      </c>
      <c r="E81" s="208">
        <f>E87+E89</f>
        <v>-32.916984718738519</v>
      </c>
      <c r="F81" s="208">
        <f>F87+F89</f>
        <v>-42.726615817534217</v>
      </c>
      <c r="G81" s="243">
        <v>0</v>
      </c>
      <c r="H81" s="208">
        <f>H87+H89</f>
        <v>11.352425386804583</v>
      </c>
      <c r="I81" s="243">
        <v>0</v>
      </c>
      <c r="J81" s="208">
        <f>J87+J89</f>
        <v>11.962955622329446</v>
      </c>
      <c r="K81" s="243">
        <v>0</v>
      </c>
      <c r="L81" s="243">
        <f>L87+L89</f>
        <v>0</v>
      </c>
      <c r="M81" s="243">
        <v>0</v>
      </c>
      <c r="N81" s="243">
        <v>0</v>
      </c>
      <c r="O81" s="243">
        <v>0</v>
      </c>
      <c r="P81" s="207">
        <f t="shared" si="3"/>
        <v>23.315381009134029</v>
      </c>
      <c r="Q81" s="243">
        <f t="shared" si="20"/>
        <v>0</v>
      </c>
      <c r="S81" s="231"/>
      <c r="T81" s="231"/>
      <c r="U81" s="231"/>
      <c r="V81" s="231"/>
      <c r="W81" s="231"/>
      <c r="X81" s="231"/>
      <c r="Y81" s="231"/>
      <c r="Z81" s="231"/>
      <c r="AA81" s="231"/>
      <c r="AB81" s="231"/>
      <c r="AC81" s="231"/>
      <c r="AD81" s="231"/>
      <c r="AE81" s="231"/>
      <c r="AF81" s="231"/>
    </row>
    <row r="82" spans="1:32" s="231" customFormat="1" ht="15.75" customHeight="1" x14ac:dyDescent="0.25">
      <c r="A82" s="219" t="s">
        <v>44</v>
      </c>
      <c r="B82" s="222" t="s">
        <v>845</v>
      </c>
      <c r="C82" s="202" t="s">
        <v>586</v>
      </c>
      <c r="D82" s="243">
        <v>0</v>
      </c>
      <c r="E82" s="243">
        <v>0</v>
      </c>
      <c r="F82" s="243">
        <v>0</v>
      </c>
      <c r="G82" s="243">
        <v>0</v>
      </c>
      <c r="H82" s="243">
        <v>0</v>
      </c>
      <c r="I82" s="243">
        <v>0</v>
      </c>
      <c r="J82" s="243">
        <v>0</v>
      </c>
      <c r="K82" s="243">
        <v>0</v>
      </c>
      <c r="L82" s="243">
        <v>0</v>
      </c>
      <c r="M82" s="243">
        <v>0</v>
      </c>
      <c r="N82" s="243">
        <v>0</v>
      </c>
      <c r="O82" s="243">
        <v>0</v>
      </c>
      <c r="P82" s="243">
        <f t="shared" si="3"/>
        <v>0</v>
      </c>
      <c r="Q82" s="243">
        <f t="shared" si="20"/>
        <v>0</v>
      </c>
    </row>
    <row r="83" spans="1:32" s="231" customFormat="1" ht="31.5" customHeight="1" x14ac:dyDescent="0.25">
      <c r="A83" s="219" t="s">
        <v>668</v>
      </c>
      <c r="B83" s="196" t="s">
        <v>735</v>
      </c>
      <c r="C83" s="202" t="s">
        <v>586</v>
      </c>
      <c r="D83" s="243">
        <v>0</v>
      </c>
      <c r="E83" s="243">
        <v>0</v>
      </c>
      <c r="F83" s="243">
        <v>0</v>
      </c>
      <c r="G83" s="243">
        <v>0</v>
      </c>
      <c r="H83" s="243">
        <v>0</v>
      </c>
      <c r="I83" s="243">
        <v>0</v>
      </c>
      <c r="J83" s="243">
        <v>0</v>
      </c>
      <c r="K83" s="243">
        <v>0</v>
      </c>
      <c r="L83" s="243">
        <v>0</v>
      </c>
      <c r="M83" s="243">
        <v>0</v>
      </c>
      <c r="N83" s="243">
        <v>0</v>
      </c>
      <c r="O83" s="243">
        <v>0</v>
      </c>
      <c r="P83" s="243">
        <f t="shared" si="3"/>
        <v>0</v>
      </c>
      <c r="Q83" s="243">
        <f t="shared" si="20"/>
        <v>0</v>
      </c>
    </row>
    <row r="84" spans="1:32" s="231" customFormat="1" ht="31.5" customHeight="1" x14ac:dyDescent="0.25">
      <c r="A84" s="219" t="s">
        <v>669</v>
      </c>
      <c r="B84" s="196" t="s">
        <v>736</v>
      </c>
      <c r="C84" s="202" t="s">
        <v>586</v>
      </c>
      <c r="D84" s="243">
        <v>0</v>
      </c>
      <c r="E84" s="243">
        <v>0</v>
      </c>
      <c r="F84" s="243">
        <v>0</v>
      </c>
      <c r="G84" s="243">
        <v>0</v>
      </c>
      <c r="H84" s="243">
        <v>0</v>
      </c>
      <c r="I84" s="243">
        <v>0</v>
      </c>
      <c r="J84" s="243">
        <v>0</v>
      </c>
      <c r="K84" s="243">
        <v>0</v>
      </c>
      <c r="L84" s="243">
        <v>0</v>
      </c>
      <c r="M84" s="243">
        <v>0</v>
      </c>
      <c r="N84" s="243">
        <v>0</v>
      </c>
      <c r="O84" s="243">
        <v>0</v>
      </c>
      <c r="P84" s="243">
        <f t="shared" si="3"/>
        <v>0</v>
      </c>
      <c r="Q84" s="243">
        <f t="shared" si="20"/>
        <v>0</v>
      </c>
    </row>
    <row r="85" spans="1:32" s="231" customFormat="1" ht="31.5" customHeight="1" x14ac:dyDescent="0.25">
      <c r="A85" s="219" t="s">
        <v>670</v>
      </c>
      <c r="B85" s="196" t="s">
        <v>721</v>
      </c>
      <c r="C85" s="202" t="s">
        <v>586</v>
      </c>
      <c r="D85" s="243">
        <v>0</v>
      </c>
      <c r="E85" s="243">
        <v>0</v>
      </c>
      <c r="F85" s="243">
        <v>0</v>
      </c>
      <c r="G85" s="243">
        <v>0</v>
      </c>
      <c r="H85" s="243">
        <v>0</v>
      </c>
      <c r="I85" s="243">
        <v>0</v>
      </c>
      <c r="J85" s="243">
        <v>0</v>
      </c>
      <c r="K85" s="243">
        <v>0</v>
      </c>
      <c r="L85" s="243">
        <v>0</v>
      </c>
      <c r="M85" s="243">
        <v>0</v>
      </c>
      <c r="N85" s="243">
        <v>0</v>
      </c>
      <c r="O85" s="243">
        <v>0</v>
      </c>
      <c r="P85" s="243">
        <f t="shared" si="3"/>
        <v>0</v>
      </c>
      <c r="Q85" s="243">
        <f t="shared" si="20"/>
        <v>0</v>
      </c>
    </row>
    <row r="86" spans="1:32" s="231" customFormat="1" ht="15.75" customHeight="1" x14ac:dyDescent="0.25">
      <c r="A86" s="219" t="s">
        <v>45</v>
      </c>
      <c r="B86" s="222" t="s">
        <v>882</v>
      </c>
      <c r="C86" s="202" t="s">
        <v>586</v>
      </c>
      <c r="D86" s="243">
        <v>0</v>
      </c>
      <c r="E86" s="243">
        <v>0</v>
      </c>
      <c r="F86" s="243">
        <v>0</v>
      </c>
      <c r="G86" s="243">
        <v>0</v>
      </c>
      <c r="H86" s="243">
        <v>0</v>
      </c>
      <c r="I86" s="243">
        <v>0</v>
      </c>
      <c r="J86" s="243">
        <v>0</v>
      </c>
      <c r="K86" s="243">
        <v>0</v>
      </c>
      <c r="L86" s="243">
        <v>0</v>
      </c>
      <c r="M86" s="243">
        <v>0</v>
      </c>
      <c r="N86" s="243">
        <v>0</v>
      </c>
      <c r="O86" s="243">
        <v>0</v>
      </c>
      <c r="P86" s="243">
        <f t="shared" si="3"/>
        <v>0</v>
      </c>
      <c r="Q86" s="243">
        <f t="shared" si="20"/>
        <v>0</v>
      </c>
    </row>
    <row r="87" spans="1:32" s="230" customFormat="1" ht="15.75" customHeight="1" x14ac:dyDescent="0.25">
      <c r="A87" s="217" t="s">
        <v>587</v>
      </c>
      <c r="B87" s="240" t="s">
        <v>775</v>
      </c>
      <c r="C87" s="203" t="s">
        <v>586</v>
      </c>
      <c r="D87" s="208">
        <f>D24-D39</f>
        <v>-29.91891703083834</v>
      </c>
      <c r="E87" s="208">
        <f t="shared" ref="E87:J87" si="24">E24-E39</f>
        <v>-32.916984718738519</v>
      </c>
      <c r="F87" s="208">
        <f t="shared" si="24"/>
        <v>-42.726615817534217</v>
      </c>
      <c r="G87" s="243">
        <v>0</v>
      </c>
      <c r="H87" s="208">
        <f>H24-H39</f>
        <v>11.352425386804583</v>
      </c>
      <c r="I87" s="243">
        <v>0</v>
      </c>
      <c r="J87" s="208">
        <f t="shared" si="24"/>
        <v>11.962955622329446</v>
      </c>
      <c r="K87" s="243">
        <v>0</v>
      </c>
      <c r="L87" s="243">
        <f>L24-L39</f>
        <v>0</v>
      </c>
      <c r="M87" s="243">
        <v>0</v>
      </c>
      <c r="N87" s="243">
        <v>0</v>
      </c>
      <c r="O87" s="243">
        <v>0</v>
      </c>
      <c r="P87" s="207">
        <f t="shared" si="3"/>
        <v>23.315381009134029</v>
      </c>
      <c r="Q87" s="243">
        <f t="shared" si="20"/>
        <v>0</v>
      </c>
      <c r="S87" s="231"/>
      <c r="T87" s="231"/>
      <c r="U87" s="231"/>
      <c r="V87" s="231"/>
      <c r="W87" s="231"/>
      <c r="X87" s="231"/>
      <c r="Y87" s="231"/>
      <c r="Z87" s="231"/>
      <c r="AA87" s="231"/>
      <c r="AB87" s="231"/>
      <c r="AC87" s="231"/>
      <c r="AD87" s="231"/>
      <c r="AE87" s="231"/>
      <c r="AF87" s="231"/>
    </row>
    <row r="88" spans="1:32" s="231" customFormat="1" ht="15.75" customHeight="1" x14ac:dyDescent="0.25">
      <c r="A88" s="219" t="s">
        <v>588</v>
      </c>
      <c r="B88" s="222" t="s">
        <v>883</v>
      </c>
      <c r="C88" s="202" t="s">
        <v>586</v>
      </c>
      <c r="D88" s="243">
        <v>0</v>
      </c>
      <c r="E88" s="243">
        <v>0</v>
      </c>
      <c r="F88" s="243">
        <v>0</v>
      </c>
      <c r="G88" s="243">
        <v>0</v>
      </c>
      <c r="H88" s="243">
        <v>0</v>
      </c>
      <c r="I88" s="243">
        <v>0</v>
      </c>
      <c r="J88" s="243">
        <v>0</v>
      </c>
      <c r="K88" s="243">
        <v>0</v>
      </c>
      <c r="L88" s="243">
        <v>0</v>
      </c>
      <c r="M88" s="243">
        <v>0</v>
      </c>
      <c r="N88" s="243">
        <v>0</v>
      </c>
      <c r="O88" s="243">
        <v>0</v>
      </c>
      <c r="P88" s="243">
        <f t="shared" si="3"/>
        <v>0</v>
      </c>
      <c r="Q88" s="243">
        <f t="shared" si="20"/>
        <v>0</v>
      </c>
    </row>
    <row r="89" spans="1:32" s="230" customFormat="1" ht="15.75" customHeight="1" x14ac:dyDescent="0.25">
      <c r="A89" s="217" t="s">
        <v>589</v>
      </c>
      <c r="B89" s="240" t="s">
        <v>776</v>
      </c>
      <c r="C89" s="203" t="s">
        <v>586</v>
      </c>
      <c r="D89" s="243">
        <v>0</v>
      </c>
      <c r="E89" s="243">
        <v>0</v>
      </c>
      <c r="F89" s="243">
        <v>0</v>
      </c>
      <c r="G89" s="243">
        <v>0</v>
      </c>
      <c r="H89" s="243">
        <v>0</v>
      </c>
      <c r="I89" s="243">
        <v>0</v>
      </c>
      <c r="J89" s="243">
        <v>0</v>
      </c>
      <c r="K89" s="243">
        <v>0</v>
      </c>
      <c r="L89" s="243">
        <v>0</v>
      </c>
      <c r="M89" s="243">
        <v>0</v>
      </c>
      <c r="N89" s="243">
        <v>0</v>
      </c>
      <c r="O89" s="243">
        <v>0</v>
      </c>
      <c r="P89" s="243">
        <f t="shared" si="3"/>
        <v>0</v>
      </c>
      <c r="Q89" s="243">
        <f t="shared" si="20"/>
        <v>0</v>
      </c>
      <c r="S89" s="231"/>
      <c r="T89" s="231"/>
      <c r="U89" s="231"/>
      <c r="V89" s="231"/>
      <c r="W89" s="231"/>
      <c r="X89" s="231"/>
      <c r="Y89" s="231"/>
      <c r="Z89" s="231"/>
      <c r="AA89" s="231"/>
      <c r="AB89" s="231"/>
      <c r="AC89" s="231"/>
      <c r="AD89" s="231"/>
      <c r="AE89" s="231"/>
      <c r="AF89" s="231"/>
    </row>
    <row r="90" spans="1:32" s="231" customFormat="1" ht="15.75" customHeight="1" x14ac:dyDescent="0.25">
      <c r="A90" s="219" t="s">
        <v>590</v>
      </c>
      <c r="B90" s="222" t="s">
        <v>777</v>
      </c>
      <c r="C90" s="202" t="s">
        <v>586</v>
      </c>
      <c r="D90" s="243">
        <v>0</v>
      </c>
      <c r="E90" s="243">
        <v>0</v>
      </c>
      <c r="F90" s="243">
        <v>0</v>
      </c>
      <c r="G90" s="243">
        <v>0</v>
      </c>
      <c r="H90" s="243">
        <v>0</v>
      </c>
      <c r="I90" s="243">
        <v>0</v>
      </c>
      <c r="J90" s="243">
        <v>0</v>
      </c>
      <c r="K90" s="243">
        <v>0</v>
      </c>
      <c r="L90" s="243">
        <v>0</v>
      </c>
      <c r="M90" s="243">
        <v>0</v>
      </c>
      <c r="N90" s="243">
        <v>0</v>
      </c>
      <c r="O90" s="243">
        <v>0</v>
      </c>
      <c r="P90" s="243">
        <f t="shared" si="3"/>
        <v>0</v>
      </c>
      <c r="Q90" s="243">
        <f t="shared" si="20"/>
        <v>0</v>
      </c>
    </row>
    <row r="91" spans="1:32" s="231" customFormat="1" ht="15.75" customHeight="1" x14ac:dyDescent="0.25">
      <c r="A91" s="219" t="s">
        <v>591</v>
      </c>
      <c r="B91" s="222" t="s">
        <v>890</v>
      </c>
      <c r="C91" s="202" t="s">
        <v>586</v>
      </c>
      <c r="D91" s="243">
        <v>0</v>
      </c>
      <c r="E91" s="243">
        <v>0</v>
      </c>
      <c r="F91" s="243">
        <v>0</v>
      </c>
      <c r="G91" s="243">
        <v>0</v>
      </c>
      <c r="H91" s="243">
        <v>0</v>
      </c>
      <c r="I91" s="243">
        <v>0</v>
      </c>
      <c r="J91" s="243">
        <v>0</v>
      </c>
      <c r="K91" s="243">
        <v>0</v>
      </c>
      <c r="L91" s="243">
        <v>0</v>
      </c>
      <c r="M91" s="243">
        <v>0</v>
      </c>
      <c r="N91" s="243">
        <v>0</v>
      </c>
      <c r="O91" s="243">
        <v>0</v>
      </c>
      <c r="P91" s="243">
        <f t="shared" si="3"/>
        <v>0</v>
      </c>
      <c r="Q91" s="243">
        <f t="shared" si="20"/>
        <v>0</v>
      </c>
    </row>
    <row r="92" spans="1:32" s="231" customFormat="1" ht="31.5" customHeight="1" x14ac:dyDescent="0.25">
      <c r="A92" s="219" t="s">
        <v>592</v>
      </c>
      <c r="B92" s="221" t="s">
        <v>655</v>
      </c>
      <c r="C92" s="202" t="s">
        <v>586</v>
      </c>
      <c r="D92" s="243">
        <v>0</v>
      </c>
      <c r="E92" s="243">
        <v>0</v>
      </c>
      <c r="F92" s="243">
        <v>0</v>
      </c>
      <c r="G92" s="243">
        <v>0</v>
      </c>
      <c r="H92" s="243">
        <v>0</v>
      </c>
      <c r="I92" s="243">
        <v>0</v>
      </c>
      <c r="J92" s="243">
        <v>0</v>
      </c>
      <c r="K92" s="243">
        <v>0</v>
      </c>
      <c r="L92" s="243">
        <v>0</v>
      </c>
      <c r="M92" s="243">
        <v>0</v>
      </c>
      <c r="N92" s="243">
        <v>0</v>
      </c>
      <c r="O92" s="243">
        <v>0</v>
      </c>
      <c r="P92" s="243">
        <f t="shared" si="3"/>
        <v>0</v>
      </c>
      <c r="Q92" s="243">
        <f t="shared" si="20"/>
        <v>0</v>
      </c>
    </row>
    <row r="93" spans="1:32" s="231" customFormat="1" ht="15.75" customHeight="1" x14ac:dyDescent="0.25">
      <c r="A93" s="219" t="s">
        <v>816</v>
      </c>
      <c r="B93" s="196" t="s">
        <v>481</v>
      </c>
      <c r="C93" s="202" t="s">
        <v>586</v>
      </c>
      <c r="D93" s="243">
        <v>0</v>
      </c>
      <c r="E93" s="243">
        <v>0</v>
      </c>
      <c r="F93" s="243">
        <v>0</v>
      </c>
      <c r="G93" s="243">
        <v>0</v>
      </c>
      <c r="H93" s="243">
        <v>0</v>
      </c>
      <c r="I93" s="243">
        <v>0</v>
      </c>
      <c r="J93" s="243">
        <v>0</v>
      </c>
      <c r="K93" s="243">
        <v>0</v>
      </c>
      <c r="L93" s="243">
        <v>0</v>
      </c>
      <c r="M93" s="243">
        <v>0</v>
      </c>
      <c r="N93" s="243">
        <v>0</v>
      </c>
      <c r="O93" s="243">
        <v>0</v>
      </c>
      <c r="P93" s="243">
        <f t="shared" si="3"/>
        <v>0</v>
      </c>
      <c r="Q93" s="243">
        <f t="shared" si="20"/>
        <v>0</v>
      </c>
    </row>
    <row r="94" spans="1:32" s="231" customFormat="1" ht="15.75" customHeight="1" x14ac:dyDescent="0.25">
      <c r="A94" s="219" t="s">
        <v>817</v>
      </c>
      <c r="B94" s="212" t="s">
        <v>469</v>
      </c>
      <c r="C94" s="202" t="s">
        <v>586</v>
      </c>
      <c r="D94" s="243">
        <v>0</v>
      </c>
      <c r="E94" s="243">
        <v>0</v>
      </c>
      <c r="F94" s="243">
        <v>0</v>
      </c>
      <c r="G94" s="243">
        <v>0</v>
      </c>
      <c r="H94" s="243">
        <v>0</v>
      </c>
      <c r="I94" s="243">
        <v>0</v>
      </c>
      <c r="J94" s="243">
        <v>0</v>
      </c>
      <c r="K94" s="243">
        <v>0</v>
      </c>
      <c r="L94" s="243">
        <v>0</v>
      </c>
      <c r="M94" s="243">
        <v>0</v>
      </c>
      <c r="N94" s="243">
        <v>0</v>
      </c>
      <c r="O94" s="243">
        <v>0</v>
      </c>
      <c r="P94" s="243">
        <f t="shared" si="3"/>
        <v>0</v>
      </c>
      <c r="Q94" s="243">
        <f t="shared" si="20"/>
        <v>0</v>
      </c>
    </row>
    <row r="95" spans="1:32" s="231" customFormat="1" ht="15.75" customHeight="1" x14ac:dyDescent="0.25">
      <c r="A95" s="219" t="s">
        <v>593</v>
      </c>
      <c r="B95" s="222" t="s">
        <v>778</v>
      </c>
      <c r="C95" s="202" t="s">
        <v>586</v>
      </c>
      <c r="D95" s="243">
        <v>0</v>
      </c>
      <c r="E95" s="243">
        <v>0</v>
      </c>
      <c r="F95" s="243">
        <v>0</v>
      </c>
      <c r="G95" s="243">
        <v>0</v>
      </c>
      <c r="H95" s="243">
        <v>0</v>
      </c>
      <c r="I95" s="243">
        <v>0</v>
      </c>
      <c r="J95" s="243">
        <v>0</v>
      </c>
      <c r="K95" s="243">
        <v>0</v>
      </c>
      <c r="L95" s="243">
        <v>0</v>
      </c>
      <c r="M95" s="243">
        <v>0</v>
      </c>
      <c r="N95" s="243">
        <v>0</v>
      </c>
      <c r="O95" s="243">
        <v>0</v>
      </c>
      <c r="P95" s="243">
        <f t="shared" si="3"/>
        <v>0</v>
      </c>
      <c r="Q95" s="243">
        <f t="shared" si="20"/>
        <v>0</v>
      </c>
    </row>
    <row r="96" spans="1:32" s="230" customFormat="1" ht="15.75" customHeight="1" x14ac:dyDescent="0.25">
      <c r="A96" s="217" t="s">
        <v>26</v>
      </c>
      <c r="B96" s="232" t="s">
        <v>990</v>
      </c>
      <c r="C96" s="203" t="s">
        <v>586</v>
      </c>
      <c r="D96" s="243">
        <f t="shared" ref="D96:L96" si="25">D97-D105</f>
        <v>0</v>
      </c>
      <c r="E96" s="243">
        <f t="shared" si="25"/>
        <v>0</v>
      </c>
      <c r="F96" s="243">
        <f t="shared" si="25"/>
        <v>0</v>
      </c>
      <c r="G96" s="243">
        <v>0</v>
      </c>
      <c r="H96" s="243">
        <f>H97-H105</f>
        <v>0</v>
      </c>
      <c r="I96" s="243">
        <v>0</v>
      </c>
      <c r="J96" s="243">
        <f t="shared" si="25"/>
        <v>0</v>
      </c>
      <c r="K96" s="243">
        <v>0</v>
      </c>
      <c r="L96" s="243">
        <f t="shared" si="25"/>
        <v>0</v>
      </c>
      <c r="M96" s="243">
        <v>0</v>
      </c>
      <c r="N96" s="243">
        <v>0</v>
      </c>
      <c r="O96" s="243">
        <v>0</v>
      </c>
      <c r="P96" s="243">
        <f t="shared" si="3"/>
        <v>0</v>
      </c>
      <c r="Q96" s="243">
        <f t="shared" si="20"/>
        <v>0</v>
      </c>
      <c r="S96" s="231"/>
      <c r="T96" s="231"/>
      <c r="U96" s="231"/>
      <c r="V96" s="231"/>
      <c r="W96" s="231"/>
      <c r="X96" s="231"/>
      <c r="Y96" s="231"/>
      <c r="Z96" s="231"/>
      <c r="AA96" s="231"/>
      <c r="AB96" s="231"/>
      <c r="AC96" s="231"/>
      <c r="AD96" s="231"/>
      <c r="AE96" s="231"/>
      <c r="AF96" s="231"/>
    </row>
    <row r="97" spans="1:32" s="230" customFormat="1" ht="15.75" customHeight="1" x14ac:dyDescent="0.25">
      <c r="A97" s="217" t="s">
        <v>51</v>
      </c>
      <c r="B97" s="233" t="s">
        <v>851</v>
      </c>
      <c r="C97" s="203" t="s">
        <v>586</v>
      </c>
      <c r="D97" s="243">
        <v>0</v>
      </c>
      <c r="E97" s="243">
        <v>0</v>
      </c>
      <c r="F97" s="243">
        <v>0</v>
      </c>
      <c r="G97" s="243">
        <v>0</v>
      </c>
      <c r="H97" s="243">
        <v>0</v>
      </c>
      <c r="I97" s="243">
        <v>0</v>
      </c>
      <c r="J97" s="243">
        <v>0</v>
      </c>
      <c r="K97" s="243">
        <v>0</v>
      </c>
      <c r="L97" s="243">
        <v>0</v>
      </c>
      <c r="M97" s="243">
        <v>0</v>
      </c>
      <c r="N97" s="243">
        <v>0</v>
      </c>
      <c r="O97" s="243">
        <v>0</v>
      </c>
      <c r="P97" s="243">
        <f t="shared" si="3"/>
        <v>0</v>
      </c>
      <c r="Q97" s="243">
        <f t="shared" si="20"/>
        <v>0</v>
      </c>
      <c r="S97" s="231"/>
      <c r="T97" s="231"/>
      <c r="U97" s="231"/>
      <c r="V97" s="231"/>
      <c r="W97" s="231"/>
      <c r="X97" s="231"/>
      <c r="Y97" s="231"/>
      <c r="Z97" s="231"/>
      <c r="AA97" s="231"/>
      <c r="AB97" s="231"/>
      <c r="AC97" s="231"/>
      <c r="AD97" s="231"/>
      <c r="AE97" s="231"/>
      <c r="AF97" s="231"/>
    </row>
    <row r="98" spans="1:32" s="231" customFormat="1" ht="15.75" customHeight="1" x14ac:dyDescent="0.25">
      <c r="A98" s="219" t="s">
        <v>52</v>
      </c>
      <c r="B98" s="196" t="s">
        <v>769</v>
      </c>
      <c r="C98" s="202" t="s">
        <v>586</v>
      </c>
      <c r="D98" s="243">
        <v>0</v>
      </c>
      <c r="E98" s="243">
        <v>0</v>
      </c>
      <c r="F98" s="243">
        <v>0</v>
      </c>
      <c r="G98" s="243">
        <v>0</v>
      </c>
      <c r="H98" s="243">
        <v>0</v>
      </c>
      <c r="I98" s="243">
        <v>0</v>
      </c>
      <c r="J98" s="243">
        <v>0</v>
      </c>
      <c r="K98" s="243">
        <v>0</v>
      </c>
      <c r="L98" s="243">
        <v>0</v>
      </c>
      <c r="M98" s="243">
        <v>0</v>
      </c>
      <c r="N98" s="243">
        <v>0</v>
      </c>
      <c r="O98" s="243">
        <v>0</v>
      </c>
      <c r="P98" s="243">
        <f t="shared" ref="P98:P114" si="26">H98+J98+L98+N98</f>
        <v>0</v>
      </c>
      <c r="Q98" s="243">
        <f t="shared" si="20"/>
        <v>0</v>
      </c>
    </row>
    <row r="99" spans="1:32" s="231" customFormat="1" ht="15.75" customHeight="1" x14ac:dyDescent="0.25">
      <c r="A99" s="219" t="s">
        <v>53</v>
      </c>
      <c r="B99" s="196" t="s">
        <v>770</v>
      </c>
      <c r="C99" s="202" t="s">
        <v>586</v>
      </c>
      <c r="D99" s="243">
        <v>0</v>
      </c>
      <c r="E99" s="243">
        <v>0</v>
      </c>
      <c r="F99" s="243">
        <v>0</v>
      </c>
      <c r="G99" s="243">
        <v>0</v>
      </c>
      <c r="H99" s="243">
        <v>0</v>
      </c>
      <c r="I99" s="243">
        <v>0</v>
      </c>
      <c r="J99" s="243">
        <v>0</v>
      </c>
      <c r="K99" s="243">
        <v>0</v>
      </c>
      <c r="L99" s="243">
        <v>0</v>
      </c>
      <c r="M99" s="243">
        <v>0</v>
      </c>
      <c r="N99" s="243">
        <v>0</v>
      </c>
      <c r="O99" s="243">
        <v>0</v>
      </c>
      <c r="P99" s="243">
        <f t="shared" si="26"/>
        <v>0</v>
      </c>
      <c r="Q99" s="243">
        <f t="shared" si="20"/>
        <v>0</v>
      </c>
    </row>
    <row r="100" spans="1:32" s="231" customFormat="1" ht="15.75" customHeight="1" x14ac:dyDescent="0.25">
      <c r="A100" s="219" t="s">
        <v>68</v>
      </c>
      <c r="B100" s="196" t="s">
        <v>852</v>
      </c>
      <c r="C100" s="202" t="s">
        <v>586</v>
      </c>
      <c r="D100" s="243">
        <v>0</v>
      </c>
      <c r="E100" s="243">
        <v>0</v>
      </c>
      <c r="F100" s="243">
        <v>0</v>
      </c>
      <c r="G100" s="243">
        <v>0</v>
      </c>
      <c r="H100" s="243">
        <v>0</v>
      </c>
      <c r="I100" s="243">
        <v>0</v>
      </c>
      <c r="J100" s="243">
        <v>0</v>
      </c>
      <c r="K100" s="243">
        <v>0</v>
      </c>
      <c r="L100" s="243">
        <v>0</v>
      </c>
      <c r="M100" s="243">
        <v>0</v>
      </c>
      <c r="N100" s="243">
        <v>0</v>
      </c>
      <c r="O100" s="243">
        <v>0</v>
      </c>
      <c r="P100" s="243">
        <f t="shared" si="26"/>
        <v>0</v>
      </c>
      <c r="Q100" s="243">
        <f t="shared" si="20"/>
        <v>0</v>
      </c>
    </row>
    <row r="101" spans="1:32" s="231" customFormat="1" ht="15.75" customHeight="1" x14ac:dyDescent="0.25">
      <c r="A101" s="219" t="s">
        <v>363</v>
      </c>
      <c r="B101" s="197" t="s">
        <v>484</v>
      </c>
      <c r="C101" s="202" t="s">
        <v>586</v>
      </c>
      <c r="D101" s="243">
        <v>0</v>
      </c>
      <c r="E101" s="243">
        <v>0</v>
      </c>
      <c r="F101" s="243">
        <v>0</v>
      </c>
      <c r="G101" s="243">
        <v>0</v>
      </c>
      <c r="H101" s="243">
        <v>0</v>
      </c>
      <c r="I101" s="243">
        <v>0</v>
      </c>
      <c r="J101" s="243">
        <v>0</v>
      </c>
      <c r="K101" s="243">
        <v>0</v>
      </c>
      <c r="L101" s="243">
        <v>0</v>
      </c>
      <c r="M101" s="243">
        <v>0</v>
      </c>
      <c r="N101" s="243">
        <v>0</v>
      </c>
      <c r="O101" s="243">
        <v>0</v>
      </c>
      <c r="P101" s="243">
        <f t="shared" si="26"/>
        <v>0</v>
      </c>
      <c r="Q101" s="243">
        <f t="shared" si="20"/>
        <v>0</v>
      </c>
    </row>
    <row r="102" spans="1:32" s="231" customFormat="1" ht="15.75" customHeight="1" x14ac:dyDescent="0.25">
      <c r="A102" s="219" t="s">
        <v>69</v>
      </c>
      <c r="B102" s="212" t="s">
        <v>771</v>
      </c>
      <c r="C102" s="202" t="s">
        <v>586</v>
      </c>
      <c r="D102" s="243">
        <v>0</v>
      </c>
      <c r="E102" s="243">
        <v>0</v>
      </c>
      <c r="F102" s="243">
        <v>0</v>
      </c>
      <c r="G102" s="243">
        <v>0</v>
      </c>
      <c r="H102" s="243">
        <v>0</v>
      </c>
      <c r="I102" s="243">
        <v>0</v>
      </c>
      <c r="J102" s="243">
        <v>0</v>
      </c>
      <c r="K102" s="243">
        <v>0</v>
      </c>
      <c r="L102" s="243">
        <v>0</v>
      </c>
      <c r="M102" s="243">
        <v>0</v>
      </c>
      <c r="N102" s="243">
        <v>0</v>
      </c>
      <c r="O102" s="243">
        <v>0</v>
      </c>
      <c r="P102" s="243">
        <f t="shared" si="26"/>
        <v>0</v>
      </c>
      <c r="Q102" s="243">
        <f t="shared" si="20"/>
        <v>0</v>
      </c>
    </row>
    <row r="103" spans="1:32" s="231" customFormat="1" x14ac:dyDescent="0.25">
      <c r="A103" s="219" t="s">
        <v>933</v>
      </c>
      <c r="B103" s="196" t="s">
        <v>932</v>
      </c>
      <c r="C103" s="202" t="s">
        <v>586</v>
      </c>
      <c r="D103" s="243">
        <v>0</v>
      </c>
      <c r="E103" s="243">
        <v>0</v>
      </c>
      <c r="F103" s="243">
        <v>0</v>
      </c>
      <c r="G103" s="243">
        <v>0</v>
      </c>
      <c r="H103" s="243">
        <v>0</v>
      </c>
      <c r="I103" s="243">
        <v>0</v>
      </c>
      <c r="J103" s="243">
        <v>0</v>
      </c>
      <c r="K103" s="243">
        <v>0</v>
      </c>
      <c r="L103" s="243">
        <v>0</v>
      </c>
      <c r="M103" s="243">
        <v>0</v>
      </c>
      <c r="N103" s="243">
        <v>0</v>
      </c>
      <c r="O103" s="243">
        <v>0</v>
      </c>
      <c r="P103" s="243">
        <f t="shared" si="26"/>
        <v>0</v>
      </c>
      <c r="Q103" s="243">
        <f t="shared" si="20"/>
        <v>0</v>
      </c>
    </row>
    <row r="104" spans="1:32" s="231" customFormat="1" x14ac:dyDescent="0.25">
      <c r="A104" s="219" t="s">
        <v>953</v>
      </c>
      <c r="B104" s="196" t="s">
        <v>934</v>
      </c>
      <c r="C104" s="202" t="s">
        <v>586</v>
      </c>
      <c r="D104" s="243">
        <v>0</v>
      </c>
      <c r="E104" s="243">
        <v>0</v>
      </c>
      <c r="F104" s="243">
        <v>0</v>
      </c>
      <c r="G104" s="243">
        <v>0</v>
      </c>
      <c r="H104" s="243">
        <v>0</v>
      </c>
      <c r="I104" s="243">
        <v>0</v>
      </c>
      <c r="J104" s="243">
        <v>0</v>
      </c>
      <c r="K104" s="243">
        <v>0</v>
      </c>
      <c r="L104" s="243">
        <v>0</v>
      </c>
      <c r="M104" s="243">
        <v>0</v>
      </c>
      <c r="N104" s="243">
        <v>0</v>
      </c>
      <c r="O104" s="243">
        <v>0</v>
      </c>
      <c r="P104" s="243">
        <f t="shared" si="26"/>
        <v>0</v>
      </c>
      <c r="Q104" s="243">
        <f t="shared" si="20"/>
        <v>0</v>
      </c>
    </row>
    <row r="105" spans="1:32" s="230" customFormat="1" ht="15.75" customHeight="1" x14ac:dyDescent="0.25">
      <c r="A105" s="217" t="s">
        <v>54</v>
      </c>
      <c r="B105" s="211" t="s">
        <v>850</v>
      </c>
      <c r="C105" s="203" t="s">
        <v>586</v>
      </c>
      <c r="D105" s="243">
        <f t="shared" ref="D105:L105" si="27">D106+D112</f>
        <v>0</v>
      </c>
      <c r="E105" s="243">
        <f t="shared" si="27"/>
        <v>0</v>
      </c>
      <c r="F105" s="243">
        <f t="shared" si="27"/>
        <v>0</v>
      </c>
      <c r="G105" s="243">
        <v>0</v>
      </c>
      <c r="H105" s="243">
        <f t="shared" si="27"/>
        <v>0</v>
      </c>
      <c r="I105" s="243">
        <v>0</v>
      </c>
      <c r="J105" s="243">
        <f t="shared" si="27"/>
        <v>0</v>
      </c>
      <c r="K105" s="243">
        <v>0</v>
      </c>
      <c r="L105" s="243">
        <f t="shared" si="27"/>
        <v>0</v>
      </c>
      <c r="M105" s="243">
        <v>0</v>
      </c>
      <c r="N105" s="243">
        <v>0</v>
      </c>
      <c r="O105" s="243">
        <v>0</v>
      </c>
      <c r="P105" s="243">
        <f t="shared" si="26"/>
        <v>0</v>
      </c>
      <c r="Q105" s="243">
        <f t="shared" si="20"/>
        <v>0</v>
      </c>
      <c r="S105" s="231"/>
      <c r="T105" s="231"/>
      <c r="U105" s="231"/>
      <c r="V105" s="231"/>
      <c r="W105" s="231"/>
      <c r="X105" s="231"/>
      <c r="Y105" s="231"/>
      <c r="Z105" s="231"/>
      <c r="AA105" s="231"/>
      <c r="AB105" s="231"/>
      <c r="AC105" s="231"/>
      <c r="AD105" s="231"/>
      <c r="AE105" s="231"/>
      <c r="AF105" s="231"/>
    </row>
    <row r="106" spans="1:32" s="231" customFormat="1" ht="15.75" customHeight="1" x14ac:dyDescent="0.25">
      <c r="A106" s="219" t="s">
        <v>364</v>
      </c>
      <c r="B106" s="212" t="s">
        <v>772</v>
      </c>
      <c r="C106" s="202" t="s">
        <v>586</v>
      </c>
      <c r="D106" s="243">
        <v>0</v>
      </c>
      <c r="E106" s="243">
        <v>0</v>
      </c>
      <c r="F106" s="243">
        <v>0</v>
      </c>
      <c r="G106" s="243">
        <v>0</v>
      </c>
      <c r="H106" s="243">
        <v>0</v>
      </c>
      <c r="I106" s="243">
        <v>0</v>
      </c>
      <c r="J106" s="243">
        <v>0</v>
      </c>
      <c r="K106" s="243">
        <v>0</v>
      </c>
      <c r="L106" s="243">
        <v>0</v>
      </c>
      <c r="M106" s="243">
        <v>0</v>
      </c>
      <c r="N106" s="243">
        <v>0</v>
      </c>
      <c r="O106" s="243">
        <v>0</v>
      </c>
      <c r="P106" s="243">
        <f t="shared" si="26"/>
        <v>0</v>
      </c>
      <c r="Q106" s="243">
        <f t="shared" si="20"/>
        <v>0</v>
      </c>
    </row>
    <row r="107" spans="1:32" s="231" customFormat="1" ht="15.75" customHeight="1" x14ac:dyDescent="0.25">
      <c r="A107" s="219" t="s">
        <v>365</v>
      </c>
      <c r="B107" s="212" t="s">
        <v>773</v>
      </c>
      <c r="C107" s="202" t="s">
        <v>586</v>
      </c>
      <c r="D107" s="243">
        <v>0</v>
      </c>
      <c r="E107" s="243">
        <v>0</v>
      </c>
      <c r="F107" s="243">
        <v>0</v>
      </c>
      <c r="G107" s="243">
        <v>0</v>
      </c>
      <c r="H107" s="243">
        <v>0</v>
      </c>
      <c r="I107" s="243">
        <v>0</v>
      </c>
      <c r="J107" s="243">
        <v>0</v>
      </c>
      <c r="K107" s="243">
        <v>0</v>
      </c>
      <c r="L107" s="243">
        <v>0</v>
      </c>
      <c r="M107" s="243">
        <v>0</v>
      </c>
      <c r="N107" s="243">
        <v>0</v>
      </c>
      <c r="O107" s="243">
        <v>0</v>
      </c>
      <c r="P107" s="243">
        <f t="shared" si="26"/>
        <v>0</v>
      </c>
      <c r="Q107" s="243">
        <f t="shared" si="20"/>
        <v>0</v>
      </c>
    </row>
    <row r="108" spans="1:32" s="231" customFormat="1" ht="15.75" customHeight="1" x14ac:dyDescent="0.25">
      <c r="A108" s="219" t="s">
        <v>935</v>
      </c>
      <c r="B108" s="197" t="s">
        <v>960</v>
      </c>
      <c r="C108" s="202" t="s">
        <v>586</v>
      </c>
      <c r="D108" s="243">
        <v>0</v>
      </c>
      <c r="E108" s="243">
        <v>0</v>
      </c>
      <c r="F108" s="243">
        <v>0</v>
      </c>
      <c r="G108" s="243">
        <v>0</v>
      </c>
      <c r="H108" s="243">
        <v>0</v>
      </c>
      <c r="I108" s="243">
        <v>0</v>
      </c>
      <c r="J108" s="243">
        <v>0</v>
      </c>
      <c r="K108" s="243">
        <v>0</v>
      </c>
      <c r="L108" s="243">
        <v>0</v>
      </c>
      <c r="M108" s="243">
        <v>0</v>
      </c>
      <c r="N108" s="243">
        <v>0</v>
      </c>
      <c r="O108" s="243">
        <v>0</v>
      </c>
      <c r="P108" s="243">
        <f t="shared" si="26"/>
        <v>0</v>
      </c>
      <c r="Q108" s="243">
        <f t="shared" si="20"/>
        <v>0</v>
      </c>
    </row>
    <row r="109" spans="1:32" s="231" customFormat="1" ht="15.75" customHeight="1" x14ac:dyDescent="0.25">
      <c r="A109" s="219" t="s">
        <v>366</v>
      </c>
      <c r="B109" s="212" t="s">
        <v>853</v>
      </c>
      <c r="C109" s="202" t="s">
        <v>586</v>
      </c>
      <c r="D109" s="243">
        <v>0</v>
      </c>
      <c r="E109" s="243">
        <v>0</v>
      </c>
      <c r="F109" s="243">
        <v>0</v>
      </c>
      <c r="G109" s="243">
        <v>0</v>
      </c>
      <c r="H109" s="243">
        <v>0</v>
      </c>
      <c r="I109" s="243">
        <v>0</v>
      </c>
      <c r="J109" s="243">
        <v>0</v>
      </c>
      <c r="K109" s="243">
        <v>0</v>
      </c>
      <c r="L109" s="243">
        <v>0</v>
      </c>
      <c r="M109" s="243">
        <v>0</v>
      </c>
      <c r="N109" s="243">
        <v>0</v>
      </c>
      <c r="O109" s="243">
        <v>0</v>
      </c>
      <c r="P109" s="243">
        <f t="shared" si="26"/>
        <v>0</v>
      </c>
      <c r="Q109" s="243">
        <f t="shared" si="20"/>
        <v>0</v>
      </c>
    </row>
    <row r="110" spans="1:32" s="231" customFormat="1" ht="15.75" customHeight="1" x14ac:dyDescent="0.25">
      <c r="A110" s="219" t="s">
        <v>367</v>
      </c>
      <c r="B110" s="197" t="s">
        <v>485</v>
      </c>
      <c r="C110" s="202" t="s">
        <v>586</v>
      </c>
      <c r="D110" s="243">
        <v>0</v>
      </c>
      <c r="E110" s="243">
        <v>0</v>
      </c>
      <c r="F110" s="243">
        <v>0</v>
      </c>
      <c r="G110" s="243">
        <v>0</v>
      </c>
      <c r="H110" s="243">
        <v>0</v>
      </c>
      <c r="I110" s="243">
        <v>0</v>
      </c>
      <c r="J110" s="243">
        <v>0</v>
      </c>
      <c r="K110" s="243">
        <v>0</v>
      </c>
      <c r="L110" s="243">
        <v>0</v>
      </c>
      <c r="M110" s="243">
        <v>0</v>
      </c>
      <c r="N110" s="243">
        <v>0</v>
      </c>
      <c r="O110" s="243">
        <v>0</v>
      </c>
      <c r="P110" s="243">
        <f t="shared" si="26"/>
        <v>0</v>
      </c>
      <c r="Q110" s="243">
        <f t="shared" si="20"/>
        <v>0</v>
      </c>
    </row>
    <row r="111" spans="1:32" s="231" customFormat="1" x14ac:dyDescent="0.25">
      <c r="A111" s="219" t="s">
        <v>936</v>
      </c>
      <c r="B111" s="197" t="s">
        <v>937</v>
      </c>
      <c r="C111" s="202" t="s">
        <v>586</v>
      </c>
      <c r="D111" s="243">
        <v>0</v>
      </c>
      <c r="E111" s="243">
        <v>0</v>
      </c>
      <c r="F111" s="243">
        <v>0</v>
      </c>
      <c r="G111" s="243">
        <v>0</v>
      </c>
      <c r="H111" s="243">
        <v>0</v>
      </c>
      <c r="I111" s="243">
        <v>0</v>
      </c>
      <c r="J111" s="243">
        <v>0</v>
      </c>
      <c r="K111" s="243">
        <v>0</v>
      </c>
      <c r="L111" s="243">
        <v>0</v>
      </c>
      <c r="M111" s="243">
        <v>0</v>
      </c>
      <c r="N111" s="243">
        <v>0</v>
      </c>
      <c r="O111" s="243">
        <v>0</v>
      </c>
      <c r="P111" s="243">
        <f t="shared" si="26"/>
        <v>0</v>
      </c>
      <c r="Q111" s="243">
        <f t="shared" si="20"/>
        <v>0</v>
      </c>
    </row>
    <row r="112" spans="1:32" s="231" customFormat="1" x14ac:dyDescent="0.25">
      <c r="A112" s="219" t="s">
        <v>368</v>
      </c>
      <c r="B112" s="212" t="s">
        <v>774</v>
      </c>
      <c r="C112" s="202" t="s">
        <v>586</v>
      </c>
      <c r="D112" s="243">
        <v>0</v>
      </c>
      <c r="E112" s="243">
        <v>0</v>
      </c>
      <c r="F112" s="243">
        <v>0</v>
      </c>
      <c r="G112" s="243">
        <v>0</v>
      </c>
      <c r="H112" s="243">
        <v>0</v>
      </c>
      <c r="I112" s="243">
        <v>0</v>
      </c>
      <c r="J112" s="243">
        <v>0</v>
      </c>
      <c r="K112" s="243">
        <v>0</v>
      </c>
      <c r="L112" s="243">
        <v>0</v>
      </c>
      <c r="M112" s="243">
        <v>0</v>
      </c>
      <c r="N112" s="243">
        <v>0</v>
      </c>
      <c r="O112" s="243">
        <v>0</v>
      </c>
      <c r="P112" s="243">
        <f t="shared" si="26"/>
        <v>0</v>
      </c>
      <c r="Q112" s="243">
        <f t="shared" si="20"/>
        <v>0</v>
      </c>
    </row>
    <row r="113" spans="1:32" s="231" customFormat="1" ht="15" customHeight="1" x14ac:dyDescent="0.25">
      <c r="A113" s="219" t="s">
        <v>939</v>
      </c>
      <c r="B113" s="212" t="s">
        <v>938</v>
      </c>
      <c r="C113" s="202" t="s">
        <v>586</v>
      </c>
      <c r="D113" s="243">
        <v>0</v>
      </c>
      <c r="E113" s="243">
        <v>0</v>
      </c>
      <c r="F113" s="243">
        <v>0</v>
      </c>
      <c r="G113" s="243">
        <v>0</v>
      </c>
      <c r="H113" s="243">
        <v>0</v>
      </c>
      <c r="I113" s="243">
        <v>0</v>
      </c>
      <c r="J113" s="243">
        <v>0</v>
      </c>
      <c r="K113" s="243">
        <v>0</v>
      </c>
      <c r="L113" s="243">
        <v>0</v>
      </c>
      <c r="M113" s="243">
        <v>0</v>
      </c>
      <c r="N113" s="243">
        <v>0</v>
      </c>
      <c r="O113" s="243">
        <v>0</v>
      </c>
      <c r="P113" s="243">
        <f t="shared" si="26"/>
        <v>0</v>
      </c>
      <c r="Q113" s="243">
        <f t="shared" si="20"/>
        <v>0</v>
      </c>
    </row>
    <row r="114" spans="1:32" s="231" customFormat="1" x14ac:dyDescent="0.25">
      <c r="A114" s="219" t="s">
        <v>941</v>
      </c>
      <c r="B114" s="212" t="s">
        <v>940</v>
      </c>
      <c r="C114" s="202" t="s">
        <v>586</v>
      </c>
      <c r="D114" s="243">
        <v>0</v>
      </c>
      <c r="E114" s="243">
        <v>0</v>
      </c>
      <c r="F114" s="243">
        <v>0</v>
      </c>
      <c r="G114" s="243">
        <v>0</v>
      </c>
      <c r="H114" s="243">
        <v>0</v>
      </c>
      <c r="I114" s="243">
        <v>0</v>
      </c>
      <c r="J114" s="243">
        <v>0</v>
      </c>
      <c r="K114" s="243">
        <v>0</v>
      </c>
      <c r="L114" s="243">
        <v>0</v>
      </c>
      <c r="M114" s="243">
        <v>0</v>
      </c>
      <c r="N114" s="243">
        <v>0</v>
      </c>
      <c r="O114" s="243">
        <v>0</v>
      </c>
      <c r="P114" s="243">
        <f t="shared" si="26"/>
        <v>0</v>
      </c>
      <c r="Q114" s="243">
        <f t="shared" si="20"/>
        <v>0</v>
      </c>
    </row>
    <row r="115" spans="1:32" s="230" customFormat="1" ht="31.5" customHeight="1" x14ac:dyDescent="0.25">
      <c r="A115" s="217" t="s">
        <v>27</v>
      </c>
      <c r="B115" s="232" t="s">
        <v>991</v>
      </c>
      <c r="C115" s="203" t="s">
        <v>586</v>
      </c>
      <c r="D115" s="208">
        <f t="shared" ref="D115:F115" si="28">D81+D96</f>
        <v>-29.91891703083834</v>
      </c>
      <c r="E115" s="208">
        <f t="shared" si="28"/>
        <v>-32.916984718738519</v>
      </c>
      <c r="F115" s="207">
        <f t="shared" si="28"/>
        <v>-42.726615817534217</v>
      </c>
      <c r="G115" s="243">
        <v>0</v>
      </c>
      <c r="H115" s="207">
        <f>H81+H96</f>
        <v>11.352425386804583</v>
      </c>
      <c r="I115" s="243">
        <v>0</v>
      </c>
      <c r="J115" s="207">
        <f>J81+J96</f>
        <v>11.962955622329446</v>
      </c>
      <c r="K115" s="243">
        <v>0</v>
      </c>
      <c r="L115" s="243">
        <f>L81+L96</f>
        <v>0</v>
      </c>
      <c r="M115" s="243">
        <v>0</v>
      </c>
      <c r="N115" s="243">
        <v>0</v>
      </c>
      <c r="O115" s="243">
        <v>0</v>
      </c>
      <c r="P115" s="207">
        <f t="shared" ref="P115:P161" si="29">H115+J115+L115+N115</f>
        <v>23.315381009134029</v>
      </c>
      <c r="Q115" s="243">
        <f t="shared" si="20"/>
        <v>0</v>
      </c>
      <c r="S115" s="231"/>
      <c r="T115" s="231"/>
      <c r="U115" s="231"/>
      <c r="V115" s="231"/>
      <c r="W115" s="231"/>
      <c r="X115" s="231"/>
      <c r="Y115" s="231"/>
      <c r="Z115" s="231"/>
      <c r="AA115" s="231"/>
      <c r="AB115" s="231"/>
      <c r="AC115" s="231"/>
      <c r="AD115" s="231"/>
      <c r="AE115" s="231"/>
      <c r="AF115" s="231"/>
    </row>
    <row r="116" spans="1:32" s="231" customFormat="1" ht="15.75" customHeight="1" x14ac:dyDescent="0.25">
      <c r="A116" s="219" t="s">
        <v>57</v>
      </c>
      <c r="B116" s="221" t="s">
        <v>845</v>
      </c>
      <c r="C116" s="202" t="s">
        <v>586</v>
      </c>
      <c r="D116" s="243">
        <v>0</v>
      </c>
      <c r="E116" s="243">
        <v>0</v>
      </c>
      <c r="F116" s="243">
        <v>0</v>
      </c>
      <c r="G116" s="243">
        <v>0</v>
      </c>
      <c r="H116" s="243">
        <v>0</v>
      </c>
      <c r="I116" s="243">
        <v>0</v>
      </c>
      <c r="J116" s="243">
        <v>0</v>
      </c>
      <c r="K116" s="243">
        <v>0</v>
      </c>
      <c r="L116" s="243">
        <v>0</v>
      </c>
      <c r="M116" s="243">
        <v>0</v>
      </c>
      <c r="N116" s="243">
        <v>0</v>
      </c>
      <c r="O116" s="243">
        <v>0</v>
      </c>
      <c r="P116" s="243">
        <f t="shared" si="29"/>
        <v>0</v>
      </c>
      <c r="Q116" s="243">
        <f t="shared" si="20"/>
        <v>0</v>
      </c>
    </row>
    <row r="117" spans="1:32" s="231" customFormat="1" ht="31.5" customHeight="1" x14ac:dyDescent="0.25">
      <c r="A117" s="219" t="s">
        <v>722</v>
      </c>
      <c r="B117" s="196" t="s">
        <v>735</v>
      </c>
      <c r="C117" s="202" t="s">
        <v>586</v>
      </c>
      <c r="D117" s="243">
        <v>0</v>
      </c>
      <c r="E117" s="243">
        <v>0</v>
      </c>
      <c r="F117" s="243">
        <v>0</v>
      </c>
      <c r="G117" s="243">
        <v>0</v>
      </c>
      <c r="H117" s="243">
        <v>0</v>
      </c>
      <c r="I117" s="243">
        <v>0</v>
      </c>
      <c r="J117" s="243">
        <v>0</v>
      </c>
      <c r="K117" s="243">
        <v>0</v>
      </c>
      <c r="L117" s="243">
        <v>0</v>
      </c>
      <c r="M117" s="243">
        <v>0</v>
      </c>
      <c r="N117" s="243">
        <v>0</v>
      </c>
      <c r="O117" s="243">
        <v>0</v>
      </c>
      <c r="P117" s="243">
        <f t="shared" si="29"/>
        <v>0</v>
      </c>
      <c r="Q117" s="243">
        <f t="shared" si="20"/>
        <v>0</v>
      </c>
    </row>
    <row r="118" spans="1:32" s="231" customFormat="1" ht="31.5" customHeight="1" x14ac:dyDescent="0.25">
      <c r="A118" s="219" t="s">
        <v>723</v>
      </c>
      <c r="B118" s="196" t="s">
        <v>736</v>
      </c>
      <c r="C118" s="202" t="s">
        <v>586</v>
      </c>
      <c r="D118" s="243">
        <v>0</v>
      </c>
      <c r="E118" s="243">
        <v>0</v>
      </c>
      <c r="F118" s="243">
        <v>0</v>
      </c>
      <c r="G118" s="243">
        <v>0</v>
      </c>
      <c r="H118" s="243">
        <v>0</v>
      </c>
      <c r="I118" s="243">
        <v>0</v>
      </c>
      <c r="J118" s="243">
        <v>0</v>
      </c>
      <c r="K118" s="243">
        <v>0</v>
      </c>
      <c r="L118" s="243">
        <v>0</v>
      </c>
      <c r="M118" s="243">
        <v>0</v>
      </c>
      <c r="N118" s="243">
        <v>0</v>
      </c>
      <c r="O118" s="243">
        <v>0</v>
      </c>
      <c r="P118" s="243">
        <f t="shared" si="29"/>
        <v>0</v>
      </c>
      <c r="Q118" s="243">
        <f t="shared" si="20"/>
        <v>0</v>
      </c>
    </row>
    <row r="119" spans="1:32" s="231" customFormat="1" ht="31.5" customHeight="1" x14ac:dyDescent="0.25">
      <c r="A119" s="219" t="s">
        <v>818</v>
      </c>
      <c r="B119" s="196" t="s">
        <v>721</v>
      </c>
      <c r="C119" s="202" t="s">
        <v>586</v>
      </c>
      <c r="D119" s="243">
        <v>0</v>
      </c>
      <c r="E119" s="243">
        <v>0</v>
      </c>
      <c r="F119" s="243">
        <v>0</v>
      </c>
      <c r="G119" s="243">
        <v>0</v>
      </c>
      <c r="H119" s="243">
        <v>0</v>
      </c>
      <c r="I119" s="243">
        <v>0</v>
      </c>
      <c r="J119" s="243">
        <v>0</v>
      </c>
      <c r="K119" s="243">
        <v>0</v>
      </c>
      <c r="L119" s="243">
        <v>0</v>
      </c>
      <c r="M119" s="243">
        <v>0</v>
      </c>
      <c r="N119" s="243">
        <v>0</v>
      </c>
      <c r="O119" s="243">
        <v>0</v>
      </c>
      <c r="P119" s="243">
        <f t="shared" si="29"/>
        <v>0</v>
      </c>
      <c r="Q119" s="243">
        <f t="shared" si="20"/>
        <v>0</v>
      </c>
    </row>
    <row r="120" spans="1:32" s="231" customFormat="1" ht="15.75" customHeight="1" x14ac:dyDescent="0.25">
      <c r="A120" s="219" t="s">
        <v>58</v>
      </c>
      <c r="B120" s="222" t="s">
        <v>882</v>
      </c>
      <c r="C120" s="202" t="s">
        <v>586</v>
      </c>
      <c r="D120" s="243">
        <v>0</v>
      </c>
      <c r="E120" s="243">
        <v>0</v>
      </c>
      <c r="F120" s="243">
        <v>0</v>
      </c>
      <c r="G120" s="243">
        <v>0</v>
      </c>
      <c r="H120" s="243">
        <v>0</v>
      </c>
      <c r="I120" s="243">
        <v>0</v>
      </c>
      <c r="J120" s="243">
        <v>0</v>
      </c>
      <c r="K120" s="243">
        <v>0</v>
      </c>
      <c r="L120" s="243">
        <v>0</v>
      </c>
      <c r="M120" s="243">
        <v>0</v>
      </c>
      <c r="N120" s="243">
        <v>0</v>
      </c>
      <c r="O120" s="243">
        <v>0</v>
      </c>
      <c r="P120" s="243">
        <f t="shared" si="29"/>
        <v>0</v>
      </c>
      <c r="Q120" s="243">
        <f t="shared" si="20"/>
        <v>0</v>
      </c>
    </row>
    <row r="121" spans="1:32" s="230" customFormat="1" ht="15.75" customHeight="1" x14ac:dyDescent="0.25">
      <c r="A121" s="217" t="s">
        <v>594</v>
      </c>
      <c r="B121" s="240" t="s">
        <v>775</v>
      </c>
      <c r="C121" s="203" t="s">
        <v>586</v>
      </c>
      <c r="D121" s="208">
        <f>D87+D96</f>
        <v>-29.91891703083834</v>
      </c>
      <c r="E121" s="208">
        <f>E87+E96</f>
        <v>-32.916984718738519</v>
      </c>
      <c r="F121" s="208">
        <f>F87+F96</f>
        <v>-42.726615817534217</v>
      </c>
      <c r="G121" s="243">
        <v>0</v>
      </c>
      <c r="H121" s="208">
        <f>H87+H96</f>
        <v>11.352425386804583</v>
      </c>
      <c r="I121" s="243">
        <v>0</v>
      </c>
      <c r="J121" s="208">
        <f>J87+J96</f>
        <v>11.962955622329446</v>
      </c>
      <c r="K121" s="243">
        <v>0</v>
      </c>
      <c r="L121" s="243">
        <f>L87+L96</f>
        <v>0</v>
      </c>
      <c r="M121" s="243">
        <v>0</v>
      </c>
      <c r="N121" s="243">
        <v>0</v>
      </c>
      <c r="O121" s="243">
        <v>0</v>
      </c>
      <c r="P121" s="207">
        <f t="shared" si="29"/>
        <v>23.315381009134029</v>
      </c>
      <c r="Q121" s="243">
        <f t="shared" si="20"/>
        <v>0</v>
      </c>
      <c r="S121" s="231"/>
      <c r="T121" s="231"/>
      <c r="U121" s="231"/>
      <c r="V121" s="231"/>
      <c r="W121" s="231"/>
      <c r="X121" s="231"/>
      <c r="Y121" s="231"/>
      <c r="Z121" s="231"/>
      <c r="AA121" s="231"/>
      <c r="AB121" s="231"/>
      <c r="AC121" s="231"/>
      <c r="AD121" s="231"/>
      <c r="AE121" s="231"/>
      <c r="AF121" s="231"/>
    </row>
    <row r="122" spans="1:32" s="231" customFormat="1" ht="15.75" customHeight="1" x14ac:dyDescent="0.25">
      <c r="A122" s="219" t="s">
        <v>595</v>
      </c>
      <c r="B122" s="222" t="s">
        <v>883</v>
      </c>
      <c r="C122" s="202" t="s">
        <v>586</v>
      </c>
      <c r="D122" s="243">
        <v>0</v>
      </c>
      <c r="E122" s="243">
        <v>0</v>
      </c>
      <c r="F122" s="243">
        <v>0</v>
      </c>
      <c r="G122" s="243">
        <v>0</v>
      </c>
      <c r="H122" s="243">
        <v>0</v>
      </c>
      <c r="I122" s="243">
        <v>0</v>
      </c>
      <c r="J122" s="243">
        <v>0</v>
      </c>
      <c r="K122" s="243">
        <v>0</v>
      </c>
      <c r="L122" s="243">
        <v>0</v>
      </c>
      <c r="M122" s="243">
        <v>0</v>
      </c>
      <c r="N122" s="243">
        <v>0</v>
      </c>
      <c r="O122" s="243">
        <v>0</v>
      </c>
      <c r="P122" s="243">
        <f t="shared" si="29"/>
        <v>0</v>
      </c>
      <c r="Q122" s="243">
        <f t="shared" si="20"/>
        <v>0</v>
      </c>
    </row>
    <row r="123" spans="1:32" s="230" customFormat="1" ht="15.75" customHeight="1" x14ac:dyDescent="0.25">
      <c r="A123" s="217" t="s">
        <v>596</v>
      </c>
      <c r="B123" s="240" t="s">
        <v>776</v>
      </c>
      <c r="C123" s="203" t="s">
        <v>586</v>
      </c>
      <c r="D123" s="243">
        <f>D89+D96</f>
        <v>0</v>
      </c>
      <c r="E123" s="243">
        <v>0</v>
      </c>
      <c r="F123" s="243"/>
      <c r="G123" s="243">
        <v>0</v>
      </c>
      <c r="H123" s="243"/>
      <c r="I123" s="243">
        <v>0</v>
      </c>
      <c r="J123" s="243"/>
      <c r="K123" s="243">
        <v>0</v>
      </c>
      <c r="L123" s="243"/>
      <c r="M123" s="243">
        <v>0</v>
      </c>
      <c r="N123" s="243">
        <v>0</v>
      </c>
      <c r="O123" s="243">
        <v>0</v>
      </c>
      <c r="P123" s="243">
        <f t="shared" si="29"/>
        <v>0</v>
      </c>
      <c r="Q123" s="243">
        <f t="shared" si="20"/>
        <v>0</v>
      </c>
      <c r="S123" s="231"/>
      <c r="T123" s="231"/>
      <c r="U123" s="231"/>
      <c r="V123" s="231"/>
      <c r="W123" s="231"/>
      <c r="X123" s="231"/>
      <c r="Y123" s="231"/>
      <c r="Z123" s="231"/>
      <c r="AA123" s="231"/>
      <c r="AB123" s="231"/>
      <c r="AC123" s="231"/>
      <c r="AD123" s="231"/>
      <c r="AE123" s="231"/>
      <c r="AF123" s="231"/>
    </row>
    <row r="124" spans="1:32" s="231" customFormat="1" ht="15.75" customHeight="1" x14ac:dyDescent="0.25">
      <c r="A124" s="219" t="s">
        <v>597</v>
      </c>
      <c r="B124" s="222" t="s">
        <v>777</v>
      </c>
      <c r="C124" s="202" t="s">
        <v>586</v>
      </c>
      <c r="D124" s="243">
        <v>0</v>
      </c>
      <c r="E124" s="243">
        <v>0</v>
      </c>
      <c r="F124" s="243">
        <v>0</v>
      </c>
      <c r="G124" s="243">
        <v>0</v>
      </c>
      <c r="H124" s="243">
        <v>0</v>
      </c>
      <c r="I124" s="243">
        <v>0</v>
      </c>
      <c r="J124" s="243">
        <v>0</v>
      </c>
      <c r="K124" s="243">
        <v>0</v>
      </c>
      <c r="L124" s="243">
        <v>0</v>
      </c>
      <c r="M124" s="243">
        <v>0</v>
      </c>
      <c r="N124" s="243">
        <v>0</v>
      </c>
      <c r="O124" s="243">
        <v>0</v>
      </c>
      <c r="P124" s="243">
        <f t="shared" si="29"/>
        <v>0</v>
      </c>
      <c r="Q124" s="243">
        <f t="shared" si="20"/>
        <v>0</v>
      </c>
    </row>
    <row r="125" spans="1:32" s="231" customFormat="1" ht="15.75" customHeight="1" x14ac:dyDescent="0.25">
      <c r="A125" s="219" t="s">
        <v>598</v>
      </c>
      <c r="B125" s="222" t="s">
        <v>890</v>
      </c>
      <c r="C125" s="202" t="s">
        <v>586</v>
      </c>
      <c r="D125" s="243">
        <v>0</v>
      </c>
      <c r="E125" s="243">
        <v>0</v>
      </c>
      <c r="F125" s="243">
        <v>0</v>
      </c>
      <c r="G125" s="243">
        <v>0</v>
      </c>
      <c r="H125" s="243">
        <v>0</v>
      </c>
      <c r="I125" s="243">
        <v>0</v>
      </c>
      <c r="J125" s="243">
        <v>0</v>
      </c>
      <c r="K125" s="243">
        <v>0</v>
      </c>
      <c r="L125" s="243">
        <v>0</v>
      </c>
      <c r="M125" s="243">
        <v>0</v>
      </c>
      <c r="N125" s="243">
        <v>0</v>
      </c>
      <c r="O125" s="243">
        <v>0</v>
      </c>
      <c r="P125" s="243">
        <f t="shared" si="29"/>
        <v>0</v>
      </c>
      <c r="Q125" s="243">
        <f t="shared" si="20"/>
        <v>0</v>
      </c>
    </row>
    <row r="126" spans="1:32" s="231" customFormat="1" ht="31.5" customHeight="1" x14ac:dyDescent="0.25">
      <c r="A126" s="219" t="s">
        <v>599</v>
      </c>
      <c r="B126" s="221" t="s">
        <v>655</v>
      </c>
      <c r="C126" s="202" t="s">
        <v>586</v>
      </c>
      <c r="D126" s="243">
        <v>0</v>
      </c>
      <c r="E126" s="243">
        <v>0</v>
      </c>
      <c r="F126" s="243">
        <v>0</v>
      </c>
      <c r="G126" s="243">
        <v>0</v>
      </c>
      <c r="H126" s="243">
        <v>0</v>
      </c>
      <c r="I126" s="243">
        <v>0</v>
      </c>
      <c r="J126" s="243">
        <v>0</v>
      </c>
      <c r="K126" s="243">
        <v>0</v>
      </c>
      <c r="L126" s="243">
        <v>0</v>
      </c>
      <c r="M126" s="243">
        <v>0</v>
      </c>
      <c r="N126" s="243">
        <v>0</v>
      </c>
      <c r="O126" s="243">
        <v>0</v>
      </c>
      <c r="P126" s="243">
        <f t="shared" si="29"/>
        <v>0</v>
      </c>
      <c r="Q126" s="243">
        <f t="shared" si="20"/>
        <v>0</v>
      </c>
    </row>
    <row r="127" spans="1:32" s="231" customFormat="1" ht="15.75" customHeight="1" x14ac:dyDescent="0.25">
      <c r="A127" s="219" t="s">
        <v>819</v>
      </c>
      <c r="B127" s="212" t="s">
        <v>481</v>
      </c>
      <c r="C127" s="202" t="s">
        <v>586</v>
      </c>
      <c r="D127" s="243">
        <v>0</v>
      </c>
      <c r="E127" s="243">
        <v>0</v>
      </c>
      <c r="F127" s="243">
        <v>0</v>
      </c>
      <c r="G127" s="243">
        <v>0</v>
      </c>
      <c r="H127" s="243">
        <v>0</v>
      </c>
      <c r="I127" s="243">
        <v>0</v>
      </c>
      <c r="J127" s="243">
        <v>0</v>
      </c>
      <c r="K127" s="243">
        <v>0</v>
      </c>
      <c r="L127" s="243">
        <v>0</v>
      </c>
      <c r="M127" s="243">
        <v>0</v>
      </c>
      <c r="N127" s="243">
        <v>0</v>
      </c>
      <c r="O127" s="243">
        <v>0</v>
      </c>
      <c r="P127" s="243">
        <f t="shared" si="29"/>
        <v>0</v>
      </c>
      <c r="Q127" s="243">
        <f t="shared" si="20"/>
        <v>0</v>
      </c>
    </row>
    <row r="128" spans="1:32" s="231" customFormat="1" ht="15.75" customHeight="1" x14ac:dyDescent="0.25">
      <c r="A128" s="219" t="s">
        <v>820</v>
      </c>
      <c r="B128" s="212" t="s">
        <v>469</v>
      </c>
      <c r="C128" s="202" t="s">
        <v>586</v>
      </c>
      <c r="D128" s="243">
        <v>0</v>
      </c>
      <c r="E128" s="243">
        <v>0</v>
      </c>
      <c r="F128" s="243">
        <v>0</v>
      </c>
      <c r="G128" s="243">
        <v>0</v>
      </c>
      <c r="H128" s="243">
        <v>0</v>
      </c>
      <c r="I128" s="243">
        <v>0</v>
      </c>
      <c r="J128" s="243">
        <v>0</v>
      </c>
      <c r="K128" s="243">
        <v>0</v>
      </c>
      <c r="L128" s="243">
        <v>0</v>
      </c>
      <c r="M128" s="243">
        <v>0</v>
      </c>
      <c r="N128" s="243">
        <v>0</v>
      </c>
      <c r="O128" s="243">
        <v>0</v>
      </c>
      <c r="P128" s="243">
        <f t="shared" si="29"/>
        <v>0</v>
      </c>
      <c r="Q128" s="243">
        <f t="shared" si="20"/>
        <v>0</v>
      </c>
    </row>
    <row r="129" spans="1:32" s="231" customFormat="1" ht="15.75" customHeight="1" x14ac:dyDescent="0.25">
      <c r="A129" s="219" t="s">
        <v>600</v>
      </c>
      <c r="B129" s="222" t="s">
        <v>778</v>
      </c>
      <c r="C129" s="202" t="s">
        <v>586</v>
      </c>
      <c r="D129" s="243">
        <v>0</v>
      </c>
      <c r="E129" s="243">
        <v>0</v>
      </c>
      <c r="F129" s="243">
        <v>0</v>
      </c>
      <c r="G129" s="243">
        <v>0</v>
      </c>
      <c r="H129" s="243">
        <v>0</v>
      </c>
      <c r="I129" s="243">
        <v>0</v>
      </c>
      <c r="J129" s="243">
        <v>0</v>
      </c>
      <c r="K129" s="243">
        <v>0</v>
      </c>
      <c r="L129" s="243">
        <v>0</v>
      </c>
      <c r="M129" s="243">
        <v>0</v>
      </c>
      <c r="N129" s="243">
        <v>0</v>
      </c>
      <c r="O129" s="243">
        <v>0</v>
      </c>
      <c r="P129" s="243">
        <f t="shared" si="29"/>
        <v>0</v>
      </c>
      <c r="Q129" s="243">
        <f t="shared" si="20"/>
        <v>0</v>
      </c>
    </row>
    <row r="130" spans="1:32" s="230" customFormat="1" ht="15.75" customHeight="1" x14ac:dyDescent="0.25">
      <c r="A130" s="217" t="s">
        <v>28</v>
      </c>
      <c r="B130" s="232" t="s">
        <v>854</v>
      </c>
      <c r="C130" s="203" t="s">
        <v>586</v>
      </c>
      <c r="D130" s="243">
        <f>D136+D138</f>
        <v>0</v>
      </c>
      <c r="E130" s="243">
        <f>E136+E138</f>
        <v>0</v>
      </c>
      <c r="F130" s="243">
        <f t="shared" ref="F130" si="30">F136+F138</f>
        <v>0</v>
      </c>
      <c r="G130" s="243">
        <v>0</v>
      </c>
      <c r="H130" s="208">
        <f>H136+H138</f>
        <v>2.2704850773609166</v>
      </c>
      <c r="I130" s="243">
        <v>0</v>
      </c>
      <c r="J130" s="208">
        <f>J136+J138</f>
        <v>2.3925911244658891</v>
      </c>
      <c r="K130" s="243">
        <v>0</v>
      </c>
      <c r="L130" s="243">
        <f>L136+L138</f>
        <v>0</v>
      </c>
      <c r="M130" s="243">
        <v>0</v>
      </c>
      <c r="N130" s="243">
        <v>0</v>
      </c>
      <c r="O130" s="243">
        <v>0</v>
      </c>
      <c r="P130" s="207">
        <f t="shared" si="29"/>
        <v>4.6630762018268062</v>
      </c>
      <c r="Q130" s="243">
        <f t="shared" si="20"/>
        <v>0</v>
      </c>
      <c r="S130" s="231"/>
      <c r="T130" s="231"/>
      <c r="U130" s="231"/>
      <c r="V130" s="231"/>
      <c r="W130" s="231"/>
      <c r="X130" s="231"/>
      <c r="Y130" s="231"/>
      <c r="Z130" s="231"/>
      <c r="AA130" s="231"/>
      <c r="AB130" s="231"/>
      <c r="AC130" s="231"/>
      <c r="AD130" s="231"/>
      <c r="AE130" s="231"/>
      <c r="AF130" s="231"/>
    </row>
    <row r="131" spans="1:32" s="231" customFormat="1" ht="15.75" customHeight="1" x14ac:dyDescent="0.25">
      <c r="A131" s="219" t="s">
        <v>24</v>
      </c>
      <c r="B131" s="222" t="s">
        <v>845</v>
      </c>
      <c r="C131" s="202" t="s">
        <v>586</v>
      </c>
      <c r="D131" s="243">
        <v>0</v>
      </c>
      <c r="E131" s="243">
        <v>0</v>
      </c>
      <c r="F131" s="243">
        <v>0</v>
      </c>
      <c r="G131" s="243">
        <v>0</v>
      </c>
      <c r="H131" s="243">
        <v>0</v>
      </c>
      <c r="I131" s="243">
        <v>0</v>
      </c>
      <c r="J131" s="243">
        <v>0</v>
      </c>
      <c r="K131" s="243">
        <v>0</v>
      </c>
      <c r="L131" s="243">
        <v>0</v>
      </c>
      <c r="M131" s="243">
        <v>0</v>
      </c>
      <c r="N131" s="243">
        <v>0</v>
      </c>
      <c r="O131" s="243">
        <v>0</v>
      </c>
      <c r="P131" s="243">
        <f t="shared" si="29"/>
        <v>0</v>
      </c>
      <c r="Q131" s="243">
        <f t="shared" si="20"/>
        <v>0</v>
      </c>
    </row>
    <row r="132" spans="1:32" s="231" customFormat="1" ht="31.5" customHeight="1" x14ac:dyDescent="0.25">
      <c r="A132" s="219" t="s">
        <v>842</v>
      </c>
      <c r="B132" s="196" t="s">
        <v>735</v>
      </c>
      <c r="C132" s="202" t="s">
        <v>586</v>
      </c>
      <c r="D132" s="243">
        <v>0</v>
      </c>
      <c r="E132" s="243">
        <v>0</v>
      </c>
      <c r="F132" s="243">
        <v>0</v>
      </c>
      <c r="G132" s="243">
        <v>0</v>
      </c>
      <c r="H132" s="243">
        <v>0</v>
      </c>
      <c r="I132" s="243">
        <v>0</v>
      </c>
      <c r="J132" s="243">
        <v>0</v>
      </c>
      <c r="K132" s="243">
        <v>0</v>
      </c>
      <c r="L132" s="243">
        <v>0</v>
      </c>
      <c r="M132" s="243">
        <v>0</v>
      </c>
      <c r="N132" s="243">
        <v>0</v>
      </c>
      <c r="O132" s="243">
        <v>0</v>
      </c>
      <c r="P132" s="243">
        <f t="shared" si="29"/>
        <v>0</v>
      </c>
      <c r="Q132" s="243">
        <f t="shared" si="20"/>
        <v>0</v>
      </c>
    </row>
    <row r="133" spans="1:32" s="231" customFormat="1" ht="31.5" customHeight="1" x14ac:dyDescent="0.25">
      <c r="A133" s="219" t="s">
        <v>843</v>
      </c>
      <c r="B133" s="196" t="s">
        <v>736</v>
      </c>
      <c r="C133" s="202" t="s">
        <v>586</v>
      </c>
      <c r="D133" s="243">
        <v>0</v>
      </c>
      <c r="E133" s="243">
        <v>0</v>
      </c>
      <c r="F133" s="243">
        <v>0</v>
      </c>
      <c r="G133" s="243">
        <v>0</v>
      </c>
      <c r="H133" s="243">
        <v>0</v>
      </c>
      <c r="I133" s="243">
        <v>0</v>
      </c>
      <c r="J133" s="243">
        <v>0</v>
      </c>
      <c r="K133" s="243">
        <v>0</v>
      </c>
      <c r="L133" s="243">
        <v>0</v>
      </c>
      <c r="M133" s="243">
        <v>0</v>
      </c>
      <c r="N133" s="243">
        <v>0</v>
      </c>
      <c r="O133" s="243">
        <v>0</v>
      </c>
      <c r="P133" s="243">
        <f t="shared" si="29"/>
        <v>0</v>
      </c>
      <c r="Q133" s="243">
        <f t="shared" si="20"/>
        <v>0</v>
      </c>
    </row>
    <row r="134" spans="1:32" s="231" customFormat="1" ht="31.5" customHeight="1" x14ac:dyDescent="0.25">
      <c r="A134" s="219" t="s">
        <v>844</v>
      </c>
      <c r="B134" s="196" t="s">
        <v>721</v>
      </c>
      <c r="C134" s="202" t="s">
        <v>586</v>
      </c>
      <c r="D134" s="243">
        <v>0</v>
      </c>
      <c r="E134" s="243">
        <v>0</v>
      </c>
      <c r="F134" s="243">
        <v>0</v>
      </c>
      <c r="G134" s="243">
        <v>0</v>
      </c>
      <c r="H134" s="243">
        <v>0</v>
      </c>
      <c r="I134" s="243">
        <v>0</v>
      </c>
      <c r="J134" s="243">
        <v>0</v>
      </c>
      <c r="K134" s="243">
        <v>0</v>
      </c>
      <c r="L134" s="243">
        <v>0</v>
      </c>
      <c r="M134" s="243">
        <v>0</v>
      </c>
      <c r="N134" s="243">
        <v>0</v>
      </c>
      <c r="O134" s="243">
        <v>0</v>
      </c>
      <c r="P134" s="243">
        <f t="shared" si="29"/>
        <v>0</v>
      </c>
      <c r="Q134" s="243">
        <f t="shared" si="20"/>
        <v>0</v>
      </c>
    </row>
    <row r="135" spans="1:32" s="231" customFormat="1" ht="15.75" customHeight="1" x14ac:dyDescent="0.25">
      <c r="A135" s="219" t="s">
        <v>644</v>
      </c>
      <c r="B135" s="214" t="s">
        <v>891</v>
      </c>
      <c r="C135" s="202" t="s">
        <v>586</v>
      </c>
      <c r="D135" s="243">
        <v>0</v>
      </c>
      <c r="E135" s="243">
        <v>0</v>
      </c>
      <c r="F135" s="243">
        <v>0</v>
      </c>
      <c r="G135" s="243">
        <v>0</v>
      </c>
      <c r="H135" s="243">
        <v>0</v>
      </c>
      <c r="I135" s="243">
        <v>0</v>
      </c>
      <c r="J135" s="243">
        <v>0</v>
      </c>
      <c r="K135" s="243">
        <v>0</v>
      </c>
      <c r="L135" s="243">
        <v>0</v>
      </c>
      <c r="M135" s="243">
        <v>0</v>
      </c>
      <c r="N135" s="243">
        <v>0</v>
      </c>
      <c r="O135" s="243">
        <v>0</v>
      </c>
      <c r="P135" s="243">
        <f t="shared" si="29"/>
        <v>0</v>
      </c>
      <c r="Q135" s="243">
        <f t="shared" si="20"/>
        <v>0</v>
      </c>
    </row>
    <row r="136" spans="1:32" s="230" customFormat="1" ht="15.75" customHeight="1" x14ac:dyDescent="0.25">
      <c r="A136" s="217" t="s">
        <v>645</v>
      </c>
      <c r="B136" s="211" t="s">
        <v>652</v>
      </c>
      <c r="C136" s="203" t="s">
        <v>586</v>
      </c>
      <c r="D136" s="208"/>
      <c r="E136" s="208"/>
      <c r="F136" s="207"/>
      <c r="G136" s="243">
        <v>0</v>
      </c>
      <c r="H136" s="207">
        <f>H121*0.2</f>
        <v>2.2704850773609166</v>
      </c>
      <c r="I136" s="243">
        <v>0</v>
      </c>
      <c r="J136" s="207">
        <f>J121*0.2</f>
        <v>2.3925911244658891</v>
      </c>
      <c r="K136" s="243">
        <v>0</v>
      </c>
      <c r="L136" s="243">
        <f>L121*0.2</f>
        <v>0</v>
      </c>
      <c r="M136" s="243">
        <v>0</v>
      </c>
      <c r="N136" s="243">
        <v>0</v>
      </c>
      <c r="O136" s="243">
        <v>0</v>
      </c>
      <c r="P136" s="207">
        <f t="shared" si="29"/>
        <v>4.6630762018268062</v>
      </c>
      <c r="Q136" s="243">
        <f t="shared" si="20"/>
        <v>0</v>
      </c>
      <c r="S136" s="231"/>
      <c r="T136" s="231"/>
      <c r="U136" s="231"/>
      <c r="V136" s="231"/>
      <c r="W136" s="231"/>
      <c r="X136" s="231"/>
      <c r="Y136" s="231"/>
      <c r="Z136" s="231"/>
      <c r="AA136" s="231"/>
      <c r="AB136" s="231"/>
      <c r="AC136" s="231"/>
      <c r="AD136" s="231"/>
      <c r="AE136" s="231"/>
      <c r="AF136" s="231"/>
    </row>
    <row r="137" spans="1:32" s="231" customFormat="1" ht="15.75" customHeight="1" x14ac:dyDescent="0.25">
      <c r="A137" s="219" t="s">
        <v>646</v>
      </c>
      <c r="B137" s="214" t="s">
        <v>885</v>
      </c>
      <c r="C137" s="202" t="s">
        <v>586</v>
      </c>
      <c r="D137" s="243">
        <v>0</v>
      </c>
      <c r="E137" s="243">
        <v>0</v>
      </c>
      <c r="F137" s="243">
        <v>0</v>
      </c>
      <c r="G137" s="243">
        <v>0</v>
      </c>
      <c r="H137" s="243">
        <v>0</v>
      </c>
      <c r="I137" s="243">
        <v>0</v>
      </c>
      <c r="J137" s="243">
        <v>0</v>
      </c>
      <c r="K137" s="243">
        <v>0</v>
      </c>
      <c r="L137" s="243">
        <v>0</v>
      </c>
      <c r="M137" s="243">
        <v>0</v>
      </c>
      <c r="N137" s="243">
        <v>0</v>
      </c>
      <c r="O137" s="243">
        <v>0</v>
      </c>
      <c r="P137" s="243">
        <f t="shared" si="29"/>
        <v>0</v>
      </c>
      <c r="Q137" s="243">
        <f t="shared" si="20"/>
        <v>0</v>
      </c>
    </row>
    <row r="138" spans="1:32" s="230" customFormat="1" ht="15.75" customHeight="1" x14ac:dyDescent="0.25">
      <c r="A138" s="217" t="s">
        <v>647</v>
      </c>
      <c r="B138" s="240" t="s">
        <v>653</v>
      </c>
      <c r="C138" s="203" t="s">
        <v>586</v>
      </c>
      <c r="D138" s="243">
        <v>0</v>
      </c>
      <c r="E138" s="243">
        <v>0</v>
      </c>
      <c r="F138" s="243">
        <v>0</v>
      </c>
      <c r="G138" s="243">
        <v>0</v>
      </c>
      <c r="H138" s="243">
        <v>0</v>
      </c>
      <c r="I138" s="243">
        <v>0</v>
      </c>
      <c r="J138" s="243">
        <v>0</v>
      </c>
      <c r="K138" s="243">
        <v>0</v>
      </c>
      <c r="L138" s="243">
        <v>0</v>
      </c>
      <c r="M138" s="243">
        <v>0</v>
      </c>
      <c r="N138" s="243">
        <v>0</v>
      </c>
      <c r="O138" s="243">
        <v>0</v>
      </c>
      <c r="P138" s="243">
        <f t="shared" si="29"/>
        <v>0</v>
      </c>
      <c r="Q138" s="243">
        <f t="shared" si="20"/>
        <v>0</v>
      </c>
      <c r="S138" s="231"/>
      <c r="T138" s="231"/>
      <c r="U138" s="231"/>
      <c r="V138" s="231"/>
      <c r="W138" s="231"/>
      <c r="X138" s="231"/>
      <c r="Y138" s="231"/>
      <c r="Z138" s="231"/>
      <c r="AA138" s="231"/>
      <c r="AB138" s="231"/>
      <c r="AC138" s="231"/>
      <c r="AD138" s="231"/>
      <c r="AE138" s="231"/>
      <c r="AF138" s="231"/>
    </row>
    <row r="139" spans="1:32" s="231" customFormat="1" ht="15.75" customHeight="1" x14ac:dyDescent="0.25">
      <c r="A139" s="219" t="s">
        <v>648</v>
      </c>
      <c r="B139" s="214" t="s">
        <v>654</v>
      </c>
      <c r="C139" s="202" t="s">
        <v>586</v>
      </c>
      <c r="D139" s="243">
        <v>0</v>
      </c>
      <c r="E139" s="243">
        <v>0</v>
      </c>
      <c r="F139" s="243">
        <v>0</v>
      </c>
      <c r="G139" s="243">
        <v>0</v>
      </c>
      <c r="H139" s="243">
        <v>0</v>
      </c>
      <c r="I139" s="243">
        <v>0</v>
      </c>
      <c r="J139" s="243">
        <v>0</v>
      </c>
      <c r="K139" s="243">
        <v>0</v>
      </c>
      <c r="L139" s="243">
        <v>0</v>
      </c>
      <c r="M139" s="243">
        <v>0</v>
      </c>
      <c r="N139" s="243">
        <v>0</v>
      </c>
      <c r="O139" s="243">
        <v>0</v>
      </c>
      <c r="P139" s="243">
        <f t="shared" si="29"/>
        <v>0</v>
      </c>
      <c r="Q139" s="243">
        <f t="shared" si="20"/>
        <v>0</v>
      </c>
    </row>
    <row r="140" spans="1:32" s="231" customFormat="1" ht="15.75" customHeight="1" x14ac:dyDescent="0.25">
      <c r="A140" s="219" t="s">
        <v>649</v>
      </c>
      <c r="B140" s="214" t="s">
        <v>892</v>
      </c>
      <c r="C140" s="202" t="s">
        <v>586</v>
      </c>
      <c r="D140" s="243">
        <v>0</v>
      </c>
      <c r="E140" s="243">
        <v>0</v>
      </c>
      <c r="F140" s="243">
        <v>0</v>
      </c>
      <c r="G140" s="243">
        <v>0</v>
      </c>
      <c r="H140" s="243">
        <v>0</v>
      </c>
      <c r="I140" s="243">
        <v>0</v>
      </c>
      <c r="J140" s="243">
        <v>0</v>
      </c>
      <c r="K140" s="243">
        <v>0</v>
      </c>
      <c r="L140" s="243">
        <v>0</v>
      </c>
      <c r="M140" s="243">
        <v>0</v>
      </c>
      <c r="N140" s="243">
        <v>0</v>
      </c>
      <c r="O140" s="243">
        <v>0</v>
      </c>
      <c r="P140" s="243">
        <f t="shared" si="29"/>
        <v>0</v>
      </c>
      <c r="Q140" s="243">
        <f t="shared" si="20"/>
        <v>0</v>
      </c>
    </row>
    <row r="141" spans="1:32" s="231" customFormat="1" ht="31.5" customHeight="1" x14ac:dyDescent="0.25">
      <c r="A141" s="219" t="s">
        <v>650</v>
      </c>
      <c r="B141" s="214" t="s">
        <v>655</v>
      </c>
      <c r="C141" s="202" t="s">
        <v>586</v>
      </c>
      <c r="D141" s="243">
        <v>0</v>
      </c>
      <c r="E141" s="243">
        <v>0</v>
      </c>
      <c r="F141" s="243">
        <v>0</v>
      </c>
      <c r="G141" s="243">
        <v>0</v>
      </c>
      <c r="H141" s="243">
        <v>0</v>
      </c>
      <c r="I141" s="243">
        <v>0</v>
      </c>
      <c r="J141" s="243">
        <v>0</v>
      </c>
      <c r="K141" s="243">
        <v>0</v>
      </c>
      <c r="L141" s="243">
        <v>0</v>
      </c>
      <c r="M141" s="243">
        <v>0</v>
      </c>
      <c r="N141" s="243">
        <v>0</v>
      </c>
      <c r="O141" s="243">
        <v>0</v>
      </c>
      <c r="P141" s="243">
        <f t="shared" si="29"/>
        <v>0</v>
      </c>
      <c r="Q141" s="243">
        <f t="shared" si="20"/>
        <v>0</v>
      </c>
    </row>
    <row r="142" spans="1:32" s="231" customFormat="1" ht="15.75" customHeight="1" x14ac:dyDescent="0.25">
      <c r="A142" s="219" t="s">
        <v>821</v>
      </c>
      <c r="B142" s="212" t="s">
        <v>656</v>
      </c>
      <c r="C142" s="202" t="s">
        <v>586</v>
      </c>
      <c r="D142" s="243">
        <v>0</v>
      </c>
      <c r="E142" s="243">
        <v>0</v>
      </c>
      <c r="F142" s="243">
        <v>0</v>
      </c>
      <c r="G142" s="243">
        <v>0</v>
      </c>
      <c r="H142" s="243">
        <v>0</v>
      </c>
      <c r="I142" s="243">
        <v>0</v>
      </c>
      <c r="J142" s="243">
        <v>0</v>
      </c>
      <c r="K142" s="243">
        <v>0</v>
      </c>
      <c r="L142" s="243">
        <v>0</v>
      </c>
      <c r="M142" s="243">
        <v>0</v>
      </c>
      <c r="N142" s="243">
        <v>0</v>
      </c>
      <c r="O142" s="243">
        <v>0</v>
      </c>
      <c r="P142" s="243">
        <f t="shared" si="29"/>
        <v>0</v>
      </c>
      <c r="Q142" s="243">
        <f t="shared" ref="Q142:Q164" si="31">I142+K142</f>
        <v>0</v>
      </c>
    </row>
    <row r="143" spans="1:32" s="231" customFormat="1" ht="15.75" customHeight="1" x14ac:dyDescent="0.25">
      <c r="A143" s="219" t="s">
        <v>822</v>
      </c>
      <c r="B143" s="212" t="s">
        <v>469</v>
      </c>
      <c r="C143" s="202" t="s">
        <v>586</v>
      </c>
      <c r="D143" s="243">
        <v>0</v>
      </c>
      <c r="E143" s="243">
        <v>0</v>
      </c>
      <c r="F143" s="243">
        <v>0</v>
      </c>
      <c r="G143" s="243">
        <v>0</v>
      </c>
      <c r="H143" s="243">
        <v>0</v>
      </c>
      <c r="I143" s="243">
        <v>0</v>
      </c>
      <c r="J143" s="243">
        <v>0</v>
      </c>
      <c r="K143" s="243">
        <v>0</v>
      </c>
      <c r="L143" s="243">
        <v>0</v>
      </c>
      <c r="M143" s="243">
        <v>0</v>
      </c>
      <c r="N143" s="243">
        <v>0</v>
      </c>
      <c r="O143" s="243">
        <v>0</v>
      </c>
      <c r="P143" s="243">
        <f t="shared" si="29"/>
        <v>0</v>
      </c>
      <c r="Q143" s="243">
        <f t="shared" si="31"/>
        <v>0</v>
      </c>
    </row>
    <row r="144" spans="1:32" s="231" customFormat="1" ht="15.75" customHeight="1" x14ac:dyDescent="0.25">
      <c r="A144" s="219" t="s">
        <v>651</v>
      </c>
      <c r="B144" s="214" t="s">
        <v>657</v>
      </c>
      <c r="C144" s="202" t="s">
        <v>586</v>
      </c>
      <c r="D144" s="243">
        <v>0</v>
      </c>
      <c r="E144" s="243">
        <v>0</v>
      </c>
      <c r="F144" s="243">
        <v>0</v>
      </c>
      <c r="G144" s="243">
        <v>0</v>
      </c>
      <c r="H144" s="243">
        <v>0</v>
      </c>
      <c r="I144" s="243">
        <v>0</v>
      </c>
      <c r="J144" s="243">
        <v>0</v>
      </c>
      <c r="K144" s="243">
        <v>0</v>
      </c>
      <c r="L144" s="243">
        <v>0</v>
      </c>
      <c r="M144" s="243">
        <v>0</v>
      </c>
      <c r="N144" s="243">
        <v>0</v>
      </c>
      <c r="O144" s="243">
        <v>0</v>
      </c>
      <c r="P144" s="243">
        <f t="shared" si="29"/>
        <v>0</v>
      </c>
      <c r="Q144" s="243">
        <f t="shared" si="31"/>
        <v>0</v>
      </c>
    </row>
    <row r="145" spans="1:33" s="230" customFormat="1" ht="15.75" customHeight="1" x14ac:dyDescent="0.25">
      <c r="A145" s="217" t="s">
        <v>30</v>
      </c>
      <c r="B145" s="232" t="s">
        <v>898</v>
      </c>
      <c r="C145" s="203" t="s">
        <v>586</v>
      </c>
      <c r="D145" s="208">
        <f t="shared" ref="D145:L145" si="32">D151+D153</f>
        <v>-29.91891703083834</v>
      </c>
      <c r="E145" s="208">
        <f t="shared" si="32"/>
        <v>-32.916984718738519</v>
      </c>
      <c r="F145" s="208">
        <f t="shared" si="32"/>
        <v>-42.726615817534217</v>
      </c>
      <c r="G145" s="243">
        <v>0</v>
      </c>
      <c r="H145" s="208">
        <f t="shared" si="32"/>
        <v>9.0819403094436666</v>
      </c>
      <c r="I145" s="243">
        <v>0</v>
      </c>
      <c r="J145" s="208">
        <f>J151+J153</f>
        <v>9.5703644978635563</v>
      </c>
      <c r="K145" s="243">
        <v>0</v>
      </c>
      <c r="L145" s="243">
        <f t="shared" si="32"/>
        <v>0</v>
      </c>
      <c r="M145" s="243">
        <v>0</v>
      </c>
      <c r="N145" s="243">
        <v>0</v>
      </c>
      <c r="O145" s="243">
        <v>0</v>
      </c>
      <c r="P145" s="207">
        <f t="shared" si="29"/>
        <v>18.652304807307225</v>
      </c>
      <c r="Q145" s="243">
        <f t="shared" si="31"/>
        <v>0</v>
      </c>
      <c r="S145" s="231"/>
      <c r="T145" s="231"/>
      <c r="U145" s="231"/>
      <c r="V145" s="231"/>
      <c r="W145" s="231"/>
      <c r="X145" s="231"/>
      <c r="Y145" s="231"/>
      <c r="Z145" s="231"/>
      <c r="AA145" s="231"/>
      <c r="AB145" s="231"/>
      <c r="AC145" s="231"/>
      <c r="AD145" s="231"/>
      <c r="AE145" s="231"/>
      <c r="AF145" s="231"/>
    </row>
    <row r="146" spans="1:33" s="231" customFormat="1" ht="15.75" customHeight="1" x14ac:dyDescent="0.25">
      <c r="A146" s="219" t="s">
        <v>46</v>
      </c>
      <c r="B146" s="222" t="s">
        <v>845</v>
      </c>
      <c r="C146" s="202" t="s">
        <v>586</v>
      </c>
      <c r="D146" s="243">
        <v>0</v>
      </c>
      <c r="E146" s="243">
        <v>0</v>
      </c>
      <c r="F146" s="243">
        <v>0</v>
      </c>
      <c r="G146" s="243">
        <v>0</v>
      </c>
      <c r="H146" s="243">
        <v>0</v>
      </c>
      <c r="I146" s="243">
        <v>0</v>
      </c>
      <c r="J146" s="243">
        <v>0</v>
      </c>
      <c r="K146" s="243">
        <v>0</v>
      </c>
      <c r="L146" s="243">
        <v>0</v>
      </c>
      <c r="M146" s="243">
        <v>0</v>
      </c>
      <c r="N146" s="243">
        <v>0</v>
      </c>
      <c r="O146" s="243">
        <v>0</v>
      </c>
      <c r="P146" s="243">
        <f t="shared" si="29"/>
        <v>0</v>
      </c>
      <c r="Q146" s="243">
        <f t="shared" si="31"/>
        <v>0</v>
      </c>
    </row>
    <row r="147" spans="1:33" s="231" customFormat="1" ht="31.5" customHeight="1" x14ac:dyDescent="0.25">
      <c r="A147" s="219" t="s">
        <v>737</v>
      </c>
      <c r="B147" s="196" t="s">
        <v>735</v>
      </c>
      <c r="C147" s="202" t="s">
        <v>586</v>
      </c>
      <c r="D147" s="243">
        <v>0</v>
      </c>
      <c r="E147" s="243">
        <v>0</v>
      </c>
      <c r="F147" s="243">
        <v>0</v>
      </c>
      <c r="G147" s="243">
        <v>0</v>
      </c>
      <c r="H147" s="243">
        <v>0</v>
      </c>
      <c r="I147" s="243">
        <v>0</v>
      </c>
      <c r="J147" s="243">
        <v>0</v>
      </c>
      <c r="K147" s="243">
        <v>0</v>
      </c>
      <c r="L147" s="243">
        <v>0</v>
      </c>
      <c r="M147" s="243">
        <v>0</v>
      </c>
      <c r="N147" s="243">
        <v>0</v>
      </c>
      <c r="O147" s="243">
        <v>0</v>
      </c>
      <c r="P147" s="243">
        <f t="shared" si="29"/>
        <v>0</v>
      </c>
      <c r="Q147" s="243">
        <f t="shared" si="31"/>
        <v>0</v>
      </c>
    </row>
    <row r="148" spans="1:33" s="231" customFormat="1" ht="31.5" customHeight="1" x14ac:dyDescent="0.25">
      <c r="A148" s="219" t="s">
        <v>738</v>
      </c>
      <c r="B148" s="196" t="s">
        <v>736</v>
      </c>
      <c r="C148" s="202" t="s">
        <v>586</v>
      </c>
      <c r="D148" s="243">
        <v>0</v>
      </c>
      <c r="E148" s="243">
        <v>0</v>
      </c>
      <c r="F148" s="243">
        <v>0</v>
      </c>
      <c r="G148" s="243">
        <v>0</v>
      </c>
      <c r="H148" s="243">
        <v>0</v>
      </c>
      <c r="I148" s="243">
        <v>0</v>
      </c>
      <c r="J148" s="243">
        <v>0</v>
      </c>
      <c r="K148" s="243">
        <v>0</v>
      </c>
      <c r="L148" s="243">
        <v>0</v>
      </c>
      <c r="M148" s="243">
        <v>0</v>
      </c>
      <c r="N148" s="243">
        <v>0</v>
      </c>
      <c r="O148" s="243">
        <v>0</v>
      </c>
      <c r="P148" s="243">
        <f t="shared" si="29"/>
        <v>0</v>
      </c>
      <c r="Q148" s="243">
        <f t="shared" si="31"/>
        <v>0</v>
      </c>
    </row>
    <row r="149" spans="1:33" s="231" customFormat="1" ht="31.5" customHeight="1" x14ac:dyDescent="0.25">
      <c r="A149" s="219" t="s">
        <v>823</v>
      </c>
      <c r="B149" s="196" t="s">
        <v>721</v>
      </c>
      <c r="C149" s="202" t="s">
        <v>586</v>
      </c>
      <c r="D149" s="243">
        <v>0</v>
      </c>
      <c r="E149" s="243">
        <v>0</v>
      </c>
      <c r="F149" s="243">
        <v>0</v>
      </c>
      <c r="G149" s="243">
        <v>0</v>
      </c>
      <c r="H149" s="243">
        <v>0</v>
      </c>
      <c r="I149" s="243">
        <v>0</v>
      </c>
      <c r="J149" s="243">
        <v>0</v>
      </c>
      <c r="K149" s="243">
        <v>0</v>
      </c>
      <c r="L149" s="243">
        <v>0</v>
      </c>
      <c r="M149" s="243">
        <v>0</v>
      </c>
      <c r="N149" s="243">
        <v>0</v>
      </c>
      <c r="O149" s="243">
        <v>0</v>
      </c>
      <c r="P149" s="243">
        <f t="shared" si="29"/>
        <v>0</v>
      </c>
      <c r="Q149" s="243">
        <f t="shared" si="31"/>
        <v>0</v>
      </c>
    </row>
    <row r="150" spans="1:33" s="231" customFormat="1" ht="15.75" customHeight="1" x14ac:dyDescent="0.25">
      <c r="A150" s="219" t="s">
        <v>47</v>
      </c>
      <c r="B150" s="222" t="s">
        <v>882</v>
      </c>
      <c r="C150" s="202" t="s">
        <v>586</v>
      </c>
      <c r="D150" s="243">
        <v>0</v>
      </c>
      <c r="E150" s="243">
        <v>0</v>
      </c>
      <c r="F150" s="243">
        <v>0</v>
      </c>
      <c r="G150" s="243">
        <v>0</v>
      </c>
      <c r="H150" s="243">
        <v>0</v>
      </c>
      <c r="I150" s="243">
        <v>0</v>
      </c>
      <c r="J150" s="243">
        <v>0</v>
      </c>
      <c r="K150" s="243">
        <v>0</v>
      </c>
      <c r="L150" s="243">
        <v>0</v>
      </c>
      <c r="M150" s="243">
        <v>0</v>
      </c>
      <c r="N150" s="243">
        <v>0</v>
      </c>
      <c r="O150" s="243">
        <v>0</v>
      </c>
      <c r="P150" s="243">
        <f t="shared" si="29"/>
        <v>0</v>
      </c>
      <c r="Q150" s="243">
        <f t="shared" si="31"/>
        <v>0</v>
      </c>
    </row>
    <row r="151" spans="1:33" s="230" customFormat="1" ht="15.75" customHeight="1" x14ac:dyDescent="0.25">
      <c r="A151" s="217" t="s">
        <v>601</v>
      </c>
      <c r="B151" s="240" t="s">
        <v>775</v>
      </c>
      <c r="C151" s="203" t="s">
        <v>586</v>
      </c>
      <c r="D151" s="208">
        <f>D121-D136</f>
        <v>-29.91891703083834</v>
      </c>
      <c r="E151" s="208">
        <f>E121-E136</f>
        <v>-32.916984718738519</v>
      </c>
      <c r="F151" s="208">
        <f t="shared" ref="F151:L151" si="33">F121-F136</f>
        <v>-42.726615817534217</v>
      </c>
      <c r="G151" s="243">
        <v>0</v>
      </c>
      <c r="H151" s="208">
        <f t="shared" si="33"/>
        <v>9.0819403094436666</v>
      </c>
      <c r="I151" s="243">
        <v>0</v>
      </c>
      <c r="J151" s="208">
        <f t="shared" si="33"/>
        <v>9.5703644978635563</v>
      </c>
      <c r="K151" s="243">
        <v>0</v>
      </c>
      <c r="L151" s="243">
        <f t="shared" si="33"/>
        <v>0</v>
      </c>
      <c r="M151" s="243">
        <v>0</v>
      </c>
      <c r="N151" s="243">
        <v>0</v>
      </c>
      <c r="O151" s="243">
        <v>0</v>
      </c>
      <c r="P151" s="207">
        <f t="shared" si="29"/>
        <v>18.652304807307225</v>
      </c>
      <c r="Q151" s="243">
        <f t="shared" si="31"/>
        <v>0</v>
      </c>
      <c r="S151" s="231"/>
      <c r="T151" s="231"/>
      <c r="U151" s="231"/>
      <c r="V151" s="231"/>
      <c r="W151" s="231"/>
      <c r="X151" s="231"/>
      <c r="Y151" s="231"/>
      <c r="Z151" s="231"/>
      <c r="AA151" s="231"/>
      <c r="AB151" s="231"/>
      <c r="AC151" s="231"/>
      <c r="AD151" s="231"/>
      <c r="AE151" s="231"/>
      <c r="AF151" s="231"/>
    </row>
    <row r="152" spans="1:33" s="231" customFormat="1" ht="15.75" customHeight="1" x14ac:dyDescent="0.25">
      <c r="A152" s="219" t="s">
        <v>602</v>
      </c>
      <c r="B152" s="222" t="s">
        <v>883</v>
      </c>
      <c r="C152" s="202" t="s">
        <v>586</v>
      </c>
      <c r="D152" s="243">
        <v>0</v>
      </c>
      <c r="E152" s="243">
        <v>0</v>
      </c>
      <c r="F152" s="243">
        <v>0</v>
      </c>
      <c r="G152" s="243">
        <v>0</v>
      </c>
      <c r="H152" s="243">
        <v>0</v>
      </c>
      <c r="I152" s="243">
        <v>0</v>
      </c>
      <c r="J152" s="243">
        <v>0</v>
      </c>
      <c r="K152" s="243">
        <v>0</v>
      </c>
      <c r="L152" s="243">
        <v>0</v>
      </c>
      <c r="M152" s="243">
        <v>0</v>
      </c>
      <c r="N152" s="243">
        <v>0</v>
      </c>
      <c r="O152" s="243">
        <v>0</v>
      </c>
      <c r="P152" s="245">
        <f t="shared" si="29"/>
        <v>0</v>
      </c>
      <c r="Q152" s="243">
        <f t="shared" si="31"/>
        <v>0</v>
      </c>
    </row>
    <row r="153" spans="1:33" s="230" customFormat="1" ht="15.75" customHeight="1" x14ac:dyDescent="0.25">
      <c r="A153" s="217" t="s">
        <v>603</v>
      </c>
      <c r="B153" s="240" t="s">
        <v>776</v>
      </c>
      <c r="C153" s="203" t="s">
        <v>586</v>
      </c>
      <c r="D153" s="243">
        <f>D123-D138</f>
        <v>0</v>
      </c>
      <c r="E153" s="243">
        <f>E123-E138</f>
        <v>0</v>
      </c>
      <c r="F153" s="243"/>
      <c r="G153" s="243">
        <v>0</v>
      </c>
      <c r="H153" s="243">
        <v>0</v>
      </c>
      <c r="I153" s="243">
        <v>0</v>
      </c>
      <c r="J153" s="243">
        <v>0</v>
      </c>
      <c r="K153" s="243">
        <v>0</v>
      </c>
      <c r="L153" s="243">
        <v>0</v>
      </c>
      <c r="M153" s="243">
        <v>0</v>
      </c>
      <c r="N153" s="243">
        <v>0</v>
      </c>
      <c r="O153" s="243">
        <v>0</v>
      </c>
      <c r="P153" s="245">
        <f t="shared" si="29"/>
        <v>0</v>
      </c>
      <c r="Q153" s="243">
        <f t="shared" si="31"/>
        <v>0</v>
      </c>
      <c r="S153" s="231"/>
      <c r="T153" s="231"/>
      <c r="U153" s="231"/>
      <c r="V153" s="231"/>
      <c r="W153" s="231"/>
      <c r="X153" s="231"/>
      <c r="Y153" s="231"/>
      <c r="Z153" s="231"/>
      <c r="AA153" s="231"/>
      <c r="AB153" s="231"/>
      <c r="AC153" s="231"/>
      <c r="AD153" s="231"/>
      <c r="AE153" s="231"/>
      <c r="AF153" s="231"/>
    </row>
    <row r="154" spans="1:33" s="231" customFormat="1" ht="15.75" customHeight="1" x14ac:dyDescent="0.25">
      <c r="A154" s="219" t="s">
        <v>604</v>
      </c>
      <c r="B154" s="222" t="s">
        <v>777</v>
      </c>
      <c r="C154" s="202" t="s">
        <v>586</v>
      </c>
      <c r="D154" s="243">
        <v>0</v>
      </c>
      <c r="E154" s="243">
        <v>0</v>
      </c>
      <c r="F154" s="243">
        <v>0</v>
      </c>
      <c r="G154" s="243">
        <v>0</v>
      </c>
      <c r="H154" s="243">
        <v>0</v>
      </c>
      <c r="I154" s="243">
        <v>0</v>
      </c>
      <c r="J154" s="243">
        <v>0</v>
      </c>
      <c r="K154" s="243">
        <v>0</v>
      </c>
      <c r="L154" s="243">
        <v>0</v>
      </c>
      <c r="M154" s="243">
        <v>0</v>
      </c>
      <c r="N154" s="243">
        <v>0</v>
      </c>
      <c r="O154" s="243">
        <v>0</v>
      </c>
      <c r="P154" s="245">
        <f t="shared" si="29"/>
        <v>0</v>
      </c>
      <c r="Q154" s="243">
        <f t="shared" si="31"/>
        <v>0</v>
      </c>
    </row>
    <row r="155" spans="1:33" s="231" customFormat="1" ht="15.75" customHeight="1" x14ac:dyDescent="0.25">
      <c r="A155" s="219" t="s">
        <v>605</v>
      </c>
      <c r="B155" s="222" t="s">
        <v>890</v>
      </c>
      <c r="C155" s="202" t="s">
        <v>586</v>
      </c>
      <c r="D155" s="243">
        <v>0</v>
      </c>
      <c r="E155" s="243">
        <v>0</v>
      </c>
      <c r="F155" s="243">
        <v>0</v>
      </c>
      <c r="G155" s="243">
        <v>0</v>
      </c>
      <c r="H155" s="243">
        <v>0</v>
      </c>
      <c r="I155" s="243">
        <v>0</v>
      </c>
      <c r="J155" s="243">
        <v>0</v>
      </c>
      <c r="K155" s="243">
        <v>0</v>
      </c>
      <c r="L155" s="243">
        <v>0</v>
      </c>
      <c r="M155" s="243">
        <v>0</v>
      </c>
      <c r="N155" s="243">
        <v>0</v>
      </c>
      <c r="O155" s="243">
        <v>0</v>
      </c>
      <c r="P155" s="245">
        <f t="shared" si="29"/>
        <v>0</v>
      </c>
      <c r="Q155" s="243">
        <f t="shared" si="31"/>
        <v>0</v>
      </c>
    </row>
    <row r="156" spans="1:33" s="231" customFormat="1" ht="31.5" customHeight="1" x14ac:dyDescent="0.25">
      <c r="A156" s="219" t="s">
        <v>606</v>
      </c>
      <c r="B156" s="221" t="s">
        <v>655</v>
      </c>
      <c r="C156" s="202" t="s">
        <v>586</v>
      </c>
      <c r="D156" s="243">
        <v>0</v>
      </c>
      <c r="E156" s="243">
        <v>0</v>
      </c>
      <c r="F156" s="243">
        <v>0</v>
      </c>
      <c r="G156" s="243">
        <v>0</v>
      </c>
      <c r="H156" s="243">
        <v>0</v>
      </c>
      <c r="I156" s="243">
        <v>0</v>
      </c>
      <c r="J156" s="243">
        <v>0</v>
      </c>
      <c r="K156" s="243">
        <v>0</v>
      </c>
      <c r="L156" s="243">
        <v>0</v>
      </c>
      <c r="M156" s="243">
        <v>0</v>
      </c>
      <c r="N156" s="243">
        <v>0</v>
      </c>
      <c r="O156" s="243">
        <v>0</v>
      </c>
      <c r="P156" s="245">
        <f t="shared" si="29"/>
        <v>0</v>
      </c>
      <c r="Q156" s="243">
        <f t="shared" si="31"/>
        <v>0</v>
      </c>
    </row>
    <row r="157" spans="1:33" s="231" customFormat="1" ht="15.75" customHeight="1" x14ac:dyDescent="0.25">
      <c r="A157" s="219" t="s">
        <v>824</v>
      </c>
      <c r="B157" s="212" t="s">
        <v>481</v>
      </c>
      <c r="C157" s="202" t="s">
        <v>586</v>
      </c>
      <c r="D157" s="243">
        <v>0</v>
      </c>
      <c r="E157" s="243">
        <v>0</v>
      </c>
      <c r="F157" s="243">
        <v>0</v>
      </c>
      <c r="G157" s="243">
        <v>0</v>
      </c>
      <c r="H157" s="243">
        <v>0</v>
      </c>
      <c r="I157" s="243">
        <v>0</v>
      </c>
      <c r="J157" s="243">
        <v>0</v>
      </c>
      <c r="K157" s="243">
        <v>0</v>
      </c>
      <c r="L157" s="243">
        <v>0</v>
      </c>
      <c r="M157" s="243">
        <v>0</v>
      </c>
      <c r="N157" s="243">
        <v>0</v>
      </c>
      <c r="O157" s="243">
        <v>0</v>
      </c>
      <c r="P157" s="245">
        <f t="shared" si="29"/>
        <v>0</v>
      </c>
      <c r="Q157" s="243">
        <f t="shared" si="31"/>
        <v>0</v>
      </c>
    </row>
    <row r="158" spans="1:33" s="231" customFormat="1" ht="15.75" customHeight="1" x14ac:dyDescent="0.25">
      <c r="A158" s="219" t="s">
        <v>825</v>
      </c>
      <c r="B158" s="212" t="s">
        <v>469</v>
      </c>
      <c r="C158" s="202" t="s">
        <v>586</v>
      </c>
      <c r="D158" s="243">
        <v>0</v>
      </c>
      <c r="E158" s="243">
        <v>0</v>
      </c>
      <c r="F158" s="243">
        <v>0</v>
      </c>
      <c r="G158" s="243">
        <v>0</v>
      </c>
      <c r="H158" s="243">
        <v>0</v>
      </c>
      <c r="I158" s="243">
        <v>0</v>
      </c>
      <c r="J158" s="243">
        <v>0</v>
      </c>
      <c r="K158" s="243">
        <v>0</v>
      </c>
      <c r="L158" s="243">
        <v>0</v>
      </c>
      <c r="M158" s="243">
        <v>0</v>
      </c>
      <c r="N158" s="243">
        <v>0</v>
      </c>
      <c r="O158" s="243">
        <v>0</v>
      </c>
      <c r="P158" s="245">
        <f t="shared" si="29"/>
        <v>0</v>
      </c>
      <c r="Q158" s="243">
        <f t="shared" si="31"/>
        <v>0</v>
      </c>
      <c r="AF158"/>
    </row>
    <row r="159" spans="1:33" s="231" customFormat="1" ht="15.75" customHeight="1" x14ac:dyDescent="0.25">
      <c r="A159" s="219" t="s">
        <v>607</v>
      </c>
      <c r="B159" s="222" t="s">
        <v>778</v>
      </c>
      <c r="C159" s="202" t="s">
        <v>586</v>
      </c>
      <c r="D159" s="243">
        <v>0</v>
      </c>
      <c r="E159" s="243">
        <v>0</v>
      </c>
      <c r="F159" s="243">
        <v>0</v>
      </c>
      <c r="G159" s="243">
        <v>0</v>
      </c>
      <c r="H159" s="243">
        <v>0</v>
      </c>
      <c r="I159" s="243">
        <v>0</v>
      </c>
      <c r="J159" s="243">
        <v>0</v>
      </c>
      <c r="K159" s="243">
        <v>0</v>
      </c>
      <c r="L159" s="243">
        <v>0</v>
      </c>
      <c r="M159" s="243">
        <v>0</v>
      </c>
      <c r="N159" s="243">
        <v>0</v>
      </c>
      <c r="O159" s="243">
        <v>0</v>
      </c>
      <c r="P159" s="245">
        <f t="shared" si="29"/>
        <v>0</v>
      </c>
      <c r="Q159" s="243">
        <f t="shared" si="31"/>
        <v>0</v>
      </c>
      <c r="AF159"/>
    </row>
    <row r="160" spans="1:33" s="230" customFormat="1" ht="15.75" customHeight="1" x14ac:dyDescent="0.25">
      <c r="A160" s="217" t="s">
        <v>31</v>
      </c>
      <c r="B160" s="232" t="s">
        <v>10</v>
      </c>
      <c r="C160" s="203" t="s">
        <v>586</v>
      </c>
      <c r="D160" s="243">
        <v>0</v>
      </c>
      <c r="E160" s="243">
        <v>0</v>
      </c>
      <c r="F160" s="243">
        <v>0</v>
      </c>
      <c r="G160" s="243">
        <v>0</v>
      </c>
      <c r="H160" s="248">
        <f>H161</f>
        <v>9.0819403094436666</v>
      </c>
      <c r="I160" s="243">
        <v>0</v>
      </c>
      <c r="J160" s="248">
        <f>SUM(J161:J164)</f>
        <v>9.5703644978635563</v>
      </c>
      <c r="K160" s="243">
        <v>0</v>
      </c>
      <c r="L160" s="243">
        <f>L161</f>
        <v>0</v>
      </c>
      <c r="M160" s="243">
        <v>0</v>
      </c>
      <c r="N160" s="243">
        <v>0</v>
      </c>
      <c r="O160" s="243">
        <v>0</v>
      </c>
      <c r="P160" s="248">
        <f t="shared" si="29"/>
        <v>18.652304807307225</v>
      </c>
      <c r="Q160" s="243">
        <f t="shared" si="31"/>
        <v>0</v>
      </c>
      <c r="S160" s="231"/>
      <c r="T160" s="231"/>
      <c r="U160" s="231"/>
      <c r="V160" s="231"/>
      <c r="W160" s="231"/>
      <c r="X160" s="231"/>
      <c r="Y160" s="231"/>
      <c r="Z160" s="231"/>
      <c r="AA160" s="231"/>
      <c r="AB160" s="231"/>
      <c r="AC160" s="231"/>
      <c r="AD160" s="231"/>
      <c r="AE160" s="231"/>
      <c r="AF160" s="231"/>
      <c r="AG160" s="231"/>
    </row>
    <row r="161" spans="1:33" s="231" customFormat="1" ht="15.75" customHeight="1" x14ac:dyDescent="0.25">
      <c r="A161" s="219" t="s">
        <v>49</v>
      </c>
      <c r="B161" s="214" t="s">
        <v>659</v>
      </c>
      <c r="C161" s="202" t="s">
        <v>586</v>
      </c>
      <c r="D161" s="243">
        <v>0</v>
      </c>
      <c r="E161" s="243">
        <v>0</v>
      </c>
      <c r="F161" s="243">
        <v>0</v>
      </c>
      <c r="G161" s="243">
        <v>0</v>
      </c>
      <c r="H161" s="206">
        <f>H151</f>
        <v>9.0819403094436666</v>
      </c>
      <c r="I161" s="243">
        <v>0</v>
      </c>
      <c r="J161" s="206">
        <f>J151-J164</f>
        <v>8.5718232978635616</v>
      </c>
      <c r="K161" s="243">
        <v>0</v>
      </c>
      <c r="L161" s="243">
        <v>0</v>
      </c>
      <c r="M161" s="243">
        <v>0</v>
      </c>
      <c r="N161" s="243">
        <v>0</v>
      </c>
      <c r="O161" s="243">
        <v>0</v>
      </c>
      <c r="P161" s="206">
        <f t="shared" si="29"/>
        <v>17.653763607307226</v>
      </c>
      <c r="Q161" s="243">
        <f t="shared" si="31"/>
        <v>0</v>
      </c>
    </row>
    <row r="162" spans="1:33" s="231" customFormat="1" ht="15.75" customHeight="1" x14ac:dyDescent="0.25">
      <c r="A162" s="219" t="s">
        <v>50</v>
      </c>
      <c r="B162" s="214" t="s">
        <v>12</v>
      </c>
      <c r="C162" s="202" t="s">
        <v>586</v>
      </c>
      <c r="D162" s="243">
        <v>0</v>
      </c>
      <c r="E162" s="243">
        <v>0</v>
      </c>
      <c r="F162" s="243">
        <v>0</v>
      </c>
      <c r="G162" s="243">
        <v>0</v>
      </c>
      <c r="H162" s="243">
        <v>0</v>
      </c>
      <c r="I162" s="243">
        <v>0</v>
      </c>
      <c r="J162" s="243">
        <v>0</v>
      </c>
      <c r="K162" s="243">
        <v>0</v>
      </c>
      <c r="L162" s="243">
        <v>0</v>
      </c>
      <c r="M162" s="243">
        <v>0</v>
      </c>
      <c r="N162" s="243">
        <v>0</v>
      </c>
      <c r="O162" s="243">
        <v>0</v>
      </c>
      <c r="P162" s="245">
        <f t="shared" ref="P162:P164" si="34">H162+J162+L162+N162</f>
        <v>0</v>
      </c>
      <c r="Q162" s="243">
        <f t="shared" si="31"/>
        <v>0</v>
      </c>
    </row>
    <row r="163" spans="1:33" s="231" customFormat="1" ht="15.75" customHeight="1" x14ac:dyDescent="0.25">
      <c r="A163" s="219" t="s">
        <v>62</v>
      </c>
      <c r="B163" s="214" t="s">
        <v>13</v>
      </c>
      <c r="C163" s="202" t="s">
        <v>586</v>
      </c>
      <c r="D163" s="243">
        <v>0</v>
      </c>
      <c r="E163" s="243">
        <v>0</v>
      </c>
      <c r="F163" s="243">
        <v>0</v>
      </c>
      <c r="G163" s="243">
        <v>0</v>
      </c>
      <c r="H163" s="243">
        <v>0</v>
      </c>
      <c r="I163" s="243">
        <v>0</v>
      </c>
      <c r="J163" s="243">
        <v>0</v>
      </c>
      <c r="K163" s="243">
        <v>0</v>
      </c>
      <c r="L163" s="243">
        <v>0</v>
      </c>
      <c r="M163" s="243">
        <v>0</v>
      </c>
      <c r="N163" s="243">
        <v>0</v>
      </c>
      <c r="O163" s="243">
        <v>0</v>
      </c>
      <c r="P163" s="243">
        <f t="shared" si="34"/>
        <v>0</v>
      </c>
      <c r="Q163" s="243">
        <f t="shared" si="31"/>
        <v>0</v>
      </c>
    </row>
    <row r="164" spans="1:33" s="231" customFormat="1" ht="18" customHeight="1" x14ac:dyDescent="0.25">
      <c r="A164" s="219" t="s">
        <v>942</v>
      </c>
      <c r="B164" s="214" t="s">
        <v>660</v>
      </c>
      <c r="C164" s="202" t="s">
        <v>586</v>
      </c>
      <c r="D164" s="243">
        <v>0</v>
      </c>
      <c r="E164" s="243">
        <v>0</v>
      </c>
      <c r="F164" s="243">
        <v>0</v>
      </c>
      <c r="G164" s="243">
        <v>0</v>
      </c>
      <c r="H164" s="243">
        <v>0</v>
      </c>
      <c r="I164" s="243">
        <v>0</v>
      </c>
      <c r="J164" s="206">
        <v>0.99854119999999402</v>
      </c>
      <c r="K164" s="243">
        <v>0</v>
      </c>
      <c r="L164" s="243">
        <v>0</v>
      </c>
      <c r="M164" s="243">
        <v>0</v>
      </c>
      <c r="N164" s="243">
        <v>0</v>
      </c>
      <c r="O164" s="243">
        <v>0</v>
      </c>
      <c r="P164" s="206">
        <f t="shared" si="34"/>
        <v>0.99854119999999402</v>
      </c>
      <c r="Q164" s="243">
        <f t="shared" si="31"/>
        <v>0</v>
      </c>
    </row>
    <row r="165" spans="1:33" s="230" customFormat="1" ht="18" customHeight="1" x14ac:dyDescent="0.25">
      <c r="A165" s="217" t="s">
        <v>369</v>
      </c>
      <c r="B165" s="232" t="s">
        <v>701</v>
      </c>
      <c r="C165" s="203" t="s">
        <v>172</v>
      </c>
      <c r="D165" s="207" t="s">
        <v>428</v>
      </c>
      <c r="E165" s="207" t="s">
        <v>428</v>
      </c>
      <c r="F165" s="207" t="s">
        <v>428</v>
      </c>
      <c r="G165" s="207" t="s">
        <v>428</v>
      </c>
      <c r="H165" s="207" t="s">
        <v>428</v>
      </c>
      <c r="I165" s="207" t="s">
        <v>428</v>
      </c>
      <c r="J165" s="207" t="s">
        <v>428</v>
      </c>
      <c r="K165" s="207" t="s">
        <v>428</v>
      </c>
      <c r="L165" s="207" t="s">
        <v>428</v>
      </c>
      <c r="M165" s="207" t="s">
        <v>428</v>
      </c>
      <c r="N165" s="207" t="s">
        <v>428</v>
      </c>
      <c r="O165" s="207" t="s">
        <v>428</v>
      </c>
      <c r="P165" s="207" t="s">
        <v>428</v>
      </c>
      <c r="Q165" s="243" t="s">
        <v>428</v>
      </c>
      <c r="S165" s="231"/>
      <c r="T165" s="231"/>
      <c r="U165" s="231"/>
      <c r="V165" s="231"/>
      <c r="W165" s="231"/>
      <c r="X165" s="231"/>
      <c r="Y165" s="231"/>
      <c r="Z165" s="231"/>
      <c r="AA165" s="231"/>
      <c r="AB165" s="231"/>
      <c r="AC165" s="231"/>
      <c r="AD165" s="231"/>
      <c r="AE165" s="231"/>
      <c r="AF165" s="231"/>
      <c r="AG165" s="231"/>
    </row>
    <row r="166" spans="1:33" s="231" customFormat="1" ht="37.5" customHeight="1" x14ac:dyDescent="0.25">
      <c r="A166" s="219" t="s">
        <v>370</v>
      </c>
      <c r="B166" s="214" t="s">
        <v>982</v>
      </c>
      <c r="C166" s="202" t="s">
        <v>586</v>
      </c>
      <c r="D166" s="205">
        <f>D115+D64</f>
        <v>-18.745286156515039</v>
      </c>
      <c r="E166" s="205">
        <f t="shared" ref="D166:F166" si="35">E115+E64</f>
        <v>-28.776183968686109</v>
      </c>
      <c r="F166" s="205">
        <f>F115+F64</f>
        <v>-38.522189904825154</v>
      </c>
      <c r="G166" s="243">
        <v>0</v>
      </c>
      <c r="H166" s="205">
        <f>H115+H64</f>
        <v>15.784303982417583</v>
      </c>
      <c r="I166" s="243">
        <v>0</v>
      </c>
      <c r="J166" s="205">
        <f>J115+J64</f>
        <v>17.483944217942444</v>
      </c>
      <c r="K166" s="243">
        <v>0</v>
      </c>
      <c r="L166" s="205">
        <f>L115+L64</f>
        <v>5.9760885956129988</v>
      </c>
      <c r="M166" s="243">
        <v>0</v>
      </c>
      <c r="N166" s="205">
        <f>N115+N64</f>
        <v>5.9760885956129988</v>
      </c>
      <c r="O166" s="243">
        <v>0</v>
      </c>
      <c r="P166" s="206">
        <f t="shared" ref="P166:P171" si="36">H166+J166+L166+N166</f>
        <v>45.220425391586026</v>
      </c>
      <c r="Q166" s="243">
        <f t="shared" ref="Q166:Q171" si="37">I166+K166</f>
        <v>0</v>
      </c>
    </row>
    <row r="167" spans="1:33" s="231" customFormat="1" ht="18" customHeight="1" x14ac:dyDescent="0.25">
      <c r="A167" s="219" t="s">
        <v>371</v>
      </c>
      <c r="B167" s="214" t="s">
        <v>855</v>
      </c>
      <c r="C167" s="202" t="s">
        <v>586</v>
      </c>
      <c r="D167" s="243">
        <v>0</v>
      </c>
      <c r="E167" s="243">
        <v>0</v>
      </c>
      <c r="F167" s="243">
        <v>0</v>
      </c>
      <c r="G167" s="243">
        <v>0</v>
      </c>
      <c r="H167" s="243">
        <v>0</v>
      </c>
      <c r="I167" s="243">
        <v>0</v>
      </c>
      <c r="J167" s="243">
        <v>0</v>
      </c>
      <c r="K167" s="243">
        <v>0</v>
      </c>
      <c r="L167" s="243">
        <v>0</v>
      </c>
      <c r="M167" s="243">
        <v>0</v>
      </c>
      <c r="N167" s="243">
        <v>0</v>
      </c>
      <c r="O167" s="243">
        <v>0</v>
      </c>
      <c r="P167" s="243">
        <f t="shared" si="36"/>
        <v>0</v>
      </c>
      <c r="Q167" s="243">
        <f t="shared" si="37"/>
        <v>0</v>
      </c>
    </row>
    <row r="168" spans="1:33" s="231" customFormat="1" ht="18" customHeight="1" x14ac:dyDescent="0.25">
      <c r="A168" s="219" t="s">
        <v>761</v>
      </c>
      <c r="B168" s="196" t="s">
        <v>782</v>
      </c>
      <c r="C168" s="202" t="s">
        <v>586</v>
      </c>
      <c r="D168" s="243">
        <v>0</v>
      </c>
      <c r="E168" s="243">
        <v>0</v>
      </c>
      <c r="F168" s="243">
        <v>0</v>
      </c>
      <c r="G168" s="243">
        <v>0</v>
      </c>
      <c r="H168" s="243">
        <v>0</v>
      </c>
      <c r="I168" s="243">
        <v>0</v>
      </c>
      <c r="J168" s="243">
        <v>0</v>
      </c>
      <c r="K168" s="243">
        <v>0</v>
      </c>
      <c r="L168" s="243">
        <v>0</v>
      </c>
      <c r="M168" s="243">
        <v>0</v>
      </c>
      <c r="N168" s="243">
        <v>0</v>
      </c>
      <c r="O168" s="243">
        <v>0</v>
      </c>
      <c r="P168" s="243">
        <f t="shared" si="36"/>
        <v>0</v>
      </c>
      <c r="Q168" s="243">
        <f t="shared" si="37"/>
        <v>0</v>
      </c>
    </row>
    <row r="169" spans="1:33" s="231" customFormat="1" ht="18" customHeight="1" x14ac:dyDescent="0.25">
      <c r="A169" s="219" t="s">
        <v>474</v>
      </c>
      <c r="B169" s="214" t="s">
        <v>899</v>
      </c>
      <c r="C169" s="202" t="s">
        <v>586</v>
      </c>
      <c r="D169" s="243">
        <v>0</v>
      </c>
      <c r="E169" s="243">
        <v>0</v>
      </c>
      <c r="F169" s="243">
        <v>0</v>
      </c>
      <c r="G169" s="243">
        <v>0</v>
      </c>
      <c r="H169" s="243">
        <v>0</v>
      </c>
      <c r="I169" s="243">
        <v>0</v>
      </c>
      <c r="J169" s="243">
        <v>0</v>
      </c>
      <c r="K169" s="243">
        <v>0</v>
      </c>
      <c r="L169" s="243">
        <v>0</v>
      </c>
      <c r="M169" s="243">
        <v>0</v>
      </c>
      <c r="N169" s="243">
        <v>0</v>
      </c>
      <c r="O169" s="243">
        <v>0</v>
      </c>
      <c r="P169" s="243">
        <f t="shared" si="36"/>
        <v>0</v>
      </c>
      <c r="Q169" s="243">
        <f t="shared" si="37"/>
        <v>0</v>
      </c>
    </row>
    <row r="170" spans="1:33" s="231" customFormat="1" ht="18" customHeight="1" x14ac:dyDescent="0.25">
      <c r="A170" s="219" t="s">
        <v>762</v>
      </c>
      <c r="B170" s="196" t="s">
        <v>783</v>
      </c>
      <c r="C170" s="202" t="s">
        <v>586</v>
      </c>
      <c r="D170" s="243">
        <v>0</v>
      </c>
      <c r="E170" s="243">
        <v>0</v>
      </c>
      <c r="F170" s="243">
        <v>0</v>
      </c>
      <c r="G170" s="243">
        <v>0</v>
      </c>
      <c r="H170" s="243">
        <v>0</v>
      </c>
      <c r="I170" s="243">
        <v>0</v>
      </c>
      <c r="J170" s="243">
        <v>0</v>
      </c>
      <c r="K170" s="243">
        <v>0</v>
      </c>
      <c r="L170" s="243">
        <v>0</v>
      </c>
      <c r="M170" s="243">
        <v>0</v>
      </c>
      <c r="N170" s="243">
        <v>0</v>
      </c>
      <c r="O170" s="243">
        <v>0</v>
      </c>
      <c r="P170" s="243">
        <f t="shared" si="36"/>
        <v>0</v>
      </c>
      <c r="Q170" s="243">
        <f t="shared" si="37"/>
        <v>0</v>
      </c>
    </row>
    <row r="171" spans="1:33" s="231" customFormat="1" ht="32.25" customHeight="1" x14ac:dyDescent="0.25">
      <c r="A171" s="219" t="s">
        <v>475</v>
      </c>
      <c r="B171" s="214" t="s">
        <v>981</v>
      </c>
      <c r="C171" s="202" t="s">
        <v>172</v>
      </c>
      <c r="D171" s="243">
        <v>0</v>
      </c>
      <c r="E171" s="243">
        <v>0</v>
      </c>
      <c r="F171" s="243">
        <v>0</v>
      </c>
      <c r="G171" s="243">
        <v>0</v>
      </c>
      <c r="H171" s="243">
        <v>0</v>
      </c>
      <c r="I171" s="243">
        <v>0</v>
      </c>
      <c r="J171" s="243">
        <v>0</v>
      </c>
      <c r="K171" s="243">
        <v>0</v>
      </c>
      <c r="L171" s="243">
        <v>0</v>
      </c>
      <c r="M171" s="243">
        <v>0</v>
      </c>
      <c r="N171" s="243">
        <v>0</v>
      </c>
      <c r="O171" s="243">
        <v>0</v>
      </c>
      <c r="P171" s="243">
        <f t="shared" si="36"/>
        <v>0</v>
      </c>
      <c r="Q171" s="243">
        <f t="shared" si="37"/>
        <v>0</v>
      </c>
    </row>
    <row r="172" spans="1:33" s="231" customFormat="1" ht="18.75" x14ac:dyDescent="0.25">
      <c r="A172" s="272" t="s">
        <v>969</v>
      </c>
      <c r="B172" s="272"/>
      <c r="C172" s="272"/>
      <c r="D172" s="272"/>
      <c r="E172" s="272"/>
      <c r="F172" s="272"/>
      <c r="G172" s="272"/>
      <c r="H172" s="272"/>
      <c r="I172" s="272"/>
      <c r="J172" s="272"/>
      <c r="K172" s="272"/>
      <c r="L172" s="272"/>
      <c r="M172" s="272"/>
      <c r="N172" s="272"/>
      <c r="O172" s="272"/>
      <c r="P172" s="272"/>
      <c r="Q172" s="272"/>
    </row>
    <row r="173" spans="1:33" s="230" customFormat="1" ht="22.9" customHeight="1" x14ac:dyDescent="0.25">
      <c r="A173" s="217" t="s">
        <v>372</v>
      </c>
      <c r="B173" s="232" t="s">
        <v>856</v>
      </c>
      <c r="C173" s="203" t="s">
        <v>586</v>
      </c>
      <c r="D173" s="208">
        <f>D179+D181</f>
        <v>26.096883000000002</v>
      </c>
      <c r="E173" s="208">
        <f>E179+E181</f>
        <v>23.785081999999999</v>
      </c>
      <c r="F173" s="208">
        <f>F179+F181</f>
        <v>17.577000000000002</v>
      </c>
      <c r="G173" s="243">
        <v>0</v>
      </c>
      <c r="H173" s="208">
        <f>H179</f>
        <v>75.682874999999996</v>
      </c>
      <c r="I173" s="243">
        <v>0</v>
      </c>
      <c r="J173" s="208">
        <f>J179</f>
        <v>79.75309</v>
      </c>
      <c r="K173" s="243">
        <v>0</v>
      </c>
      <c r="L173" s="208">
        <f>L179</f>
        <v>70.710632132724697</v>
      </c>
      <c r="M173" s="243">
        <v>0</v>
      </c>
      <c r="N173" s="208">
        <f>N179</f>
        <v>73.274645797980995</v>
      </c>
      <c r="O173" s="243">
        <v>0</v>
      </c>
      <c r="P173" s="207">
        <f t="shared" ref="P173:P236" si="38">H173+J173+L173+N173</f>
        <v>299.42124293070572</v>
      </c>
      <c r="Q173" s="243">
        <f t="shared" ref="Q173:Q225" si="39">I173+K173</f>
        <v>0</v>
      </c>
      <c r="S173" s="231"/>
      <c r="T173" s="231"/>
      <c r="U173" s="231"/>
      <c r="V173" s="231"/>
      <c r="W173" s="231"/>
      <c r="X173" s="231"/>
      <c r="Y173" s="231"/>
      <c r="Z173" s="231"/>
      <c r="AA173" s="231"/>
      <c r="AB173" s="231"/>
      <c r="AC173" s="231"/>
      <c r="AD173" s="231"/>
      <c r="AE173" s="231"/>
      <c r="AF173" s="231"/>
      <c r="AG173" s="231"/>
    </row>
    <row r="174" spans="1:33" s="231" customFormat="1" ht="15.75" customHeight="1" x14ac:dyDescent="0.25">
      <c r="A174" s="219" t="s">
        <v>373</v>
      </c>
      <c r="B174" s="222" t="s">
        <v>845</v>
      </c>
      <c r="C174" s="202" t="s">
        <v>586</v>
      </c>
      <c r="D174" s="243">
        <v>0</v>
      </c>
      <c r="E174" s="243">
        <v>0</v>
      </c>
      <c r="F174" s="243">
        <v>0</v>
      </c>
      <c r="G174" s="243">
        <v>0</v>
      </c>
      <c r="H174" s="243">
        <v>0</v>
      </c>
      <c r="I174" s="243">
        <v>0</v>
      </c>
      <c r="J174" s="243">
        <v>0</v>
      </c>
      <c r="K174" s="243">
        <v>0</v>
      </c>
      <c r="L174" s="243">
        <v>0</v>
      </c>
      <c r="M174" s="243">
        <v>0</v>
      </c>
      <c r="N174" s="243">
        <v>0</v>
      </c>
      <c r="O174" s="243">
        <v>0</v>
      </c>
      <c r="P174" s="243">
        <f t="shared" si="38"/>
        <v>0</v>
      </c>
      <c r="Q174" s="243">
        <f t="shared" si="39"/>
        <v>0</v>
      </c>
    </row>
    <row r="175" spans="1:33" s="231" customFormat="1" ht="31.5" customHeight="1" x14ac:dyDescent="0.25">
      <c r="A175" s="219" t="s">
        <v>724</v>
      </c>
      <c r="B175" s="196" t="s">
        <v>735</v>
      </c>
      <c r="C175" s="202" t="s">
        <v>586</v>
      </c>
      <c r="D175" s="243">
        <v>0</v>
      </c>
      <c r="E175" s="243">
        <v>0</v>
      </c>
      <c r="F175" s="243">
        <v>0</v>
      </c>
      <c r="G175" s="243">
        <v>0</v>
      </c>
      <c r="H175" s="243">
        <v>0</v>
      </c>
      <c r="I175" s="243">
        <v>0</v>
      </c>
      <c r="J175" s="243">
        <v>0</v>
      </c>
      <c r="K175" s="243">
        <v>0</v>
      </c>
      <c r="L175" s="243">
        <v>0</v>
      </c>
      <c r="M175" s="243">
        <v>0</v>
      </c>
      <c r="N175" s="243">
        <v>0</v>
      </c>
      <c r="O175" s="243">
        <v>0</v>
      </c>
      <c r="P175" s="243">
        <f t="shared" si="38"/>
        <v>0</v>
      </c>
      <c r="Q175" s="243">
        <f t="shared" si="39"/>
        <v>0</v>
      </c>
    </row>
    <row r="176" spans="1:33" s="231" customFormat="1" ht="31.5" customHeight="1" x14ac:dyDescent="0.25">
      <c r="A176" s="219" t="s">
        <v>725</v>
      </c>
      <c r="B176" s="196" t="s">
        <v>736</v>
      </c>
      <c r="C176" s="202" t="s">
        <v>586</v>
      </c>
      <c r="D176" s="243">
        <v>0</v>
      </c>
      <c r="E176" s="243">
        <v>0</v>
      </c>
      <c r="F176" s="243">
        <v>0</v>
      </c>
      <c r="G176" s="243">
        <v>0</v>
      </c>
      <c r="H176" s="243">
        <v>0</v>
      </c>
      <c r="I176" s="243">
        <v>0</v>
      </c>
      <c r="J176" s="243">
        <v>0</v>
      </c>
      <c r="K176" s="243">
        <v>0</v>
      </c>
      <c r="L176" s="243">
        <v>0</v>
      </c>
      <c r="M176" s="243">
        <v>0</v>
      </c>
      <c r="N176" s="243">
        <v>0</v>
      </c>
      <c r="O176" s="243">
        <v>0</v>
      </c>
      <c r="P176" s="243">
        <f t="shared" si="38"/>
        <v>0</v>
      </c>
      <c r="Q176" s="243">
        <f t="shared" si="39"/>
        <v>0</v>
      </c>
    </row>
    <row r="177" spans="1:33" s="231" customFormat="1" ht="31.5" customHeight="1" x14ac:dyDescent="0.25">
      <c r="A177" s="219" t="s">
        <v>826</v>
      </c>
      <c r="B177" s="196" t="s">
        <v>721</v>
      </c>
      <c r="C177" s="202" t="s">
        <v>586</v>
      </c>
      <c r="D177" s="243">
        <v>0</v>
      </c>
      <c r="E177" s="243">
        <v>0</v>
      </c>
      <c r="F177" s="243">
        <v>0</v>
      </c>
      <c r="G177" s="243">
        <v>0</v>
      </c>
      <c r="H177" s="243">
        <v>0</v>
      </c>
      <c r="I177" s="243">
        <v>0</v>
      </c>
      <c r="J177" s="243">
        <v>0</v>
      </c>
      <c r="K177" s="243">
        <v>0</v>
      </c>
      <c r="L177" s="243">
        <v>0</v>
      </c>
      <c r="M177" s="243">
        <v>0</v>
      </c>
      <c r="N177" s="243">
        <v>0</v>
      </c>
      <c r="O177" s="243">
        <v>0</v>
      </c>
      <c r="P177" s="243">
        <f t="shared" si="38"/>
        <v>0</v>
      </c>
      <c r="Q177" s="243">
        <f t="shared" si="39"/>
        <v>0</v>
      </c>
    </row>
    <row r="178" spans="1:33" s="231" customFormat="1" ht="15.75" customHeight="1" x14ac:dyDescent="0.25">
      <c r="A178" s="219" t="s">
        <v>374</v>
      </c>
      <c r="B178" s="222" t="s">
        <v>882</v>
      </c>
      <c r="C178" s="202" t="s">
        <v>586</v>
      </c>
      <c r="D178" s="243">
        <v>0</v>
      </c>
      <c r="E178" s="243">
        <v>0</v>
      </c>
      <c r="F178" s="243">
        <v>0</v>
      </c>
      <c r="G178" s="243">
        <v>0</v>
      </c>
      <c r="H178" s="243">
        <v>0</v>
      </c>
      <c r="I178" s="243">
        <v>0</v>
      </c>
      <c r="J178" s="243">
        <v>0</v>
      </c>
      <c r="K178" s="243">
        <v>0</v>
      </c>
      <c r="L178" s="243">
        <v>0</v>
      </c>
      <c r="M178" s="243">
        <v>0</v>
      </c>
      <c r="N178" s="243">
        <v>0</v>
      </c>
      <c r="O178" s="243">
        <v>0</v>
      </c>
      <c r="P178" s="243">
        <f t="shared" si="38"/>
        <v>0</v>
      </c>
      <c r="Q178" s="243">
        <f t="shared" si="39"/>
        <v>0</v>
      </c>
    </row>
    <row r="179" spans="1:33" s="230" customFormat="1" ht="15.75" customHeight="1" x14ac:dyDescent="0.25">
      <c r="A179" s="217" t="s">
        <v>486</v>
      </c>
      <c r="B179" s="240" t="s">
        <v>775</v>
      </c>
      <c r="C179" s="203" t="s">
        <v>586</v>
      </c>
      <c r="D179" s="210">
        <v>25.293200000000002</v>
      </c>
      <c r="E179" s="210">
        <v>23.759799999999998</v>
      </c>
      <c r="F179" s="210">
        <v>17.577000000000002</v>
      </c>
      <c r="G179" s="243">
        <v>0</v>
      </c>
      <c r="H179" s="207">
        <f>(H18-H52)</f>
        <v>75.682874999999996</v>
      </c>
      <c r="I179" s="243">
        <v>0</v>
      </c>
      <c r="J179" s="207">
        <f>(J18-J52)</f>
        <v>79.75309</v>
      </c>
      <c r="K179" s="243">
        <v>0</v>
      </c>
      <c r="L179" s="207">
        <f>(L18-L52)</f>
        <v>70.710632132724697</v>
      </c>
      <c r="M179" s="243">
        <v>0</v>
      </c>
      <c r="N179" s="207">
        <f>(N18-N52)</f>
        <v>73.274645797980995</v>
      </c>
      <c r="O179" s="243">
        <v>0</v>
      </c>
      <c r="P179" s="207">
        <f t="shared" si="38"/>
        <v>299.42124293070572</v>
      </c>
      <c r="Q179" s="243">
        <f t="shared" si="39"/>
        <v>0</v>
      </c>
      <c r="S179" s="231"/>
      <c r="T179" s="231"/>
      <c r="U179" s="231"/>
      <c r="V179" s="231"/>
      <c r="W179" s="231"/>
      <c r="X179" s="231"/>
      <c r="Y179" s="231"/>
      <c r="Z179" s="231"/>
      <c r="AA179" s="231"/>
      <c r="AB179" s="231"/>
      <c r="AC179" s="231"/>
      <c r="AD179" s="231"/>
      <c r="AE179" s="231"/>
      <c r="AF179" s="231"/>
      <c r="AG179" s="231"/>
    </row>
    <row r="180" spans="1:33" s="231" customFormat="1" ht="15.75" customHeight="1" x14ac:dyDescent="0.25">
      <c r="A180" s="219" t="s">
        <v>608</v>
      </c>
      <c r="B180" s="222" t="s">
        <v>883</v>
      </c>
      <c r="C180" s="202" t="s">
        <v>586</v>
      </c>
      <c r="D180" s="243">
        <v>0</v>
      </c>
      <c r="E180" s="243">
        <v>0</v>
      </c>
      <c r="F180" s="243">
        <v>0</v>
      </c>
      <c r="G180" s="243">
        <v>0</v>
      </c>
      <c r="H180" s="243">
        <v>0</v>
      </c>
      <c r="I180" s="243">
        <v>0</v>
      </c>
      <c r="J180" s="243">
        <v>0</v>
      </c>
      <c r="K180" s="243">
        <v>0</v>
      </c>
      <c r="L180" s="243">
        <v>0</v>
      </c>
      <c r="M180" s="243">
        <v>0</v>
      </c>
      <c r="N180" s="243">
        <v>0</v>
      </c>
      <c r="O180" s="243">
        <v>0</v>
      </c>
      <c r="P180" s="243">
        <f t="shared" si="38"/>
        <v>0</v>
      </c>
      <c r="Q180" s="243">
        <f t="shared" si="39"/>
        <v>0</v>
      </c>
    </row>
    <row r="181" spans="1:33" s="230" customFormat="1" ht="15.75" customHeight="1" x14ac:dyDescent="0.25">
      <c r="A181" s="217" t="s">
        <v>609</v>
      </c>
      <c r="B181" s="240" t="s">
        <v>776</v>
      </c>
      <c r="C181" s="203" t="s">
        <v>586</v>
      </c>
      <c r="D181" s="210">
        <v>0.80368300000000004</v>
      </c>
      <c r="E181" s="210">
        <v>2.5281999999999999E-2</v>
      </c>
      <c r="F181" s="243">
        <v>0</v>
      </c>
      <c r="G181" s="243">
        <v>0</v>
      </c>
      <c r="H181" s="243">
        <v>0</v>
      </c>
      <c r="I181" s="243">
        <v>0</v>
      </c>
      <c r="J181" s="243">
        <v>0</v>
      </c>
      <c r="K181" s="243">
        <v>0</v>
      </c>
      <c r="L181" s="243">
        <v>0</v>
      </c>
      <c r="M181" s="243">
        <v>0</v>
      </c>
      <c r="N181" s="243">
        <v>0</v>
      </c>
      <c r="O181" s="243">
        <v>0</v>
      </c>
      <c r="P181" s="243">
        <f t="shared" si="38"/>
        <v>0</v>
      </c>
      <c r="Q181" s="243">
        <f t="shared" si="39"/>
        <v>0</v>
      </c>
      <c r="S181" s="231"/>
      <c r="T181" s="231"/>
      <c r="U181" s="231"/>
      <c r="V181" s="231"/>
      <c r="W181" s="231"/>
      <c r="X181" s="231"/>
      <c r="Y181" s="231"/>
      <c r="Z181" s="231"/>
      <c r="AA181" s="231"/>
      <c r="AB181" s="231"/>
      <c r="AC181" s="231"/>
      <c r="AD181" s="231"/>
      <c r="AE181" s="231"/>
      <c r="AF181" s="231"/>
      <c r="AG181" s="231"/>
    </row>
    <row r="182" spans="1:33" s="231" customFormat="1" ht="15.75" customHeight="1" x14ac:dyDescent="0.25">
      <c r="A182" s="219" t="s">
        <v>610</v>
      </c>
      <c r="B182" s="222" t="s">
        <v>777</v>
      </c>
      <c r="C182" s="202" t="s">
        <v>586</v>
      </c>
      <c r="D182" s="243">
        <v>0</v>
      </c>
      <c r="E182" s="243">
        <v>0</v>
      </c>
      <c r="F182" s="243">
        <v>0</v>
      </c>
      <c r="G182" s="243">
        <v>0</v>
      </c>
      <c r="H182" s="243">
        <v>0</v>
      </c>
      <c r="I182" s="243">
        <v>0</v>
      </c>
      <c r="J182" s="243">
        <v>0</v>
      </c>
      <c r="K182" s="243">
        <v>0</v>
      </c>
      <c r="L182" s="243">
        <v>0</v>
      </c>
      <c r="M182" s="243">
        <v>0</v>
      </c>
      <c r="N182" s="243">
        <v>0</v>
      </c>
      <c r="O182" s="243">
        <v>0</v>
      </c>
      <c r="P182" s="243">
        <f t="shared" si="38"/>
        <v>0</v>
      </c>
      <c r="Q182" s="243">
        <f t="shared" si="39"/>
        <v>0</v>
      </c>
    </row>
    <row r="183" spans="1:33" s="231" customFormat="1" ht="15.75" customHeight="1" x14ac:dyDescent="0.25">
      <c r="A183" s="219" t="s">
        <v>611</v>
      </c>
      <c r="B183" s="222" t="s">
        <v>890</v>
      </c>
      <c r="C183" s="202" t="s">
        <v>586</v>
      </c>
      <c r="D183" s="243">
        <v>0</v>
      </c>
      <c r="E183" s="243">
        <v>0</v>
      </c>
      <c r="F183" s="243">
        <v>0</v>
      </c>
      <c r="G183" s="243">
        <v>0</v>
      </c>
      <c r="H183" s="243">
        <v>0</v>
      </c>
      <c r="I183" s="243">
        <v>0</v>
      </c>
      <c r="J183" s="243">
        <v>0</v>
      </c>
      <c r="K183" s="243">
        <v>0</v>
      </c>
      <c r="L183" s="243">
        <v>0</v>
      </c>
      <c r="M183" s="243">
        <v>0</v>
      </c>
      <c r="N183" s="243">
        <v>0</v>
      </c>
      <c r="O183" s="243">
        <v>0</v>
      </c>
      <c r="P183" s="243">
        <f t="shared" si="38"/>
        <v>0</v>
      </c>
      <c r="Q183" s="243">
        <f t="shared" si="39"/>
        <v>0</v>
      </c>
    </row>
    <row r="184" spans="1:33" s="231" customFormat="1" ht="31.5" customHeight="1" x14ac:dyDescent="0.25">
      <c r="A184" s="219" t="s">
        <v>612</v>
      </c>
      <c r="B184" s="221" t="s">
        <v>655</v>
      </c>
      <c r="C184" s="202" t="s">
        <v>586</v>
      </c>
      <c r="D184" s="243">
        <v>0</v>
      </c>
      <c r="E184" s="243">
        <v>0</v>
      </c>
      <c r="F184" s="243">
        <v>0</v>
      </c>
      <c r="G184" s="243">
        <v>0</v>
      </c>
      <c r="H184" s="243">
        <v>0</v>
      </c>
      <c r="I184" s="243">
        <v>0</v>
      </c>
      <c r="J184" s="243">
        <v>0</v>
      </c>
      <c r="K184" s="243">
        <v>0</v>
      </c>
      <c r="L184" s="243">
        <v>0</v>
      </c>
      <c r="M184" s="243">
        <v>0</v>
      </c>
      <c r="N184" s="243">
        <v>0</v>
      </c>
      <c r="O184" s="243">
        <v>0</v>
      </c>
      <c r="P184" s="243">
        <f t="shared" si="38"/>
        <v>0</v>
      </c>
      <c r="Q184" s="243">
        <f t="shared" si="39"/>
        <v>0</v>
      </c>
    </row>
    <row r="185" spans="1:33" s="231" customFormat="1" ht="15.75" customHeight="1" x14ac:dyDescent="0.25">
      <c r="A185" s="219" t="s">
        <v>827</v>
      </c>
      <c r="B185" s="212" t="s">
        <v>481</v>
      </c>
      <c r="C185" s="202" t="s">
        <v>586</v>
      </c>
      <c r="D185" s="243">
        <v>0</v>
      </c>
      <c r="E185" s="243">
        <v>0</v>
      </c>
      <c r="F185" s="243">
        <v>0</v>
      </c>
      <c r="G185" s="243">
        <v>0</v>
      </c>
      <c r="H185" s="243">
        <v>0</v>
      </c>
      <c r="I185" s="243">
        <v>0</v>
      </c>
      <c r="J185" s="243">
        <v>0</v>
      </c>
      <c r="K185" s="243">
        <v>0</v>
      </c>
      <c r="L185" s="243">
        <v>0</v>
      </c>
      <c r="M185" s="243">
        <v>0</v>
      </c>
      <c r="N185" s="243">
        <v>0</v>
      </c>
      <c r="O185" s="243">
        <v>0</v>
      </c>
      <c r="P185" s="243">
        <f t="shared" si="38"/>
        <v>0</v>
      </c>
      <c r="Q185" s="243">
        <f t="shared" si="39"/>
        <v>0</v>
      </c>
    </row>
    <row r="186" spans="1:33" s="231" customFormat="1" ht="15.75" customHeight="1" x14ac:dyDescent="0.25">
      <c r="A186" s="219" t="s">
        <v>828</v>
      </c>
      <c r="B186" s="212" t="s">
        <v>469</v>
      </c>
      <c r="C186" s="202" t="s">
        <v>586</v>
      </c>
      <c r="D186" s="243">
        <v>0</v>
      </c>
      <c r="E186" s="243">
        <v>0</v>
      </c>
      <c r="F186" s="243">
        <v>0</v>
      </c>
      <c r="G186" s="243">
        <v>0</v>
      </c>
      <c r="H186" s="243">
        <v>0</v>
      </c>
      <c r="I186" s="243">
        <v>0</v>
      </c>
      <c r="J186" s="243">
        <v>0</v>
      </c>
      <c r="K186" s="243">
        <v>0</v>
      </c>
      <c r="L186" s="243">
        <v>0</v>
      </c>
      <c r="M186" s="243">
        <v>0</v>
      </c>
      <c r="N186" s="243">
        <v>0</v>
      </c>
      <c r="O186" s="243">
        <v>0</v>
      </c>
      <c r="P186" s="243">
        <f t="shared" si="38"/>
        <v>0</v>
      </c>
      <c r="Q186" s="243">
        <f t="shared" si="39"/>
        <v>0</v>
      </c>
    </row>
    <row r="187" spans="1:33" s="231" customFormat="1" ht="31.5" customHeight="1" x14ac:dyDescent="0.25">
      <c r="A187" s="219" t="s">
        <v>613</v>
      </c>
      <c r="B187" s="214" t="s">
        <v>857</v>
      </c>
      <c r="C187" s="202" t="s">
        <v>586</v>
      </c>
      <c r="D187" s="243">
        <v>0</v>
      </c>
      <c r="E187" s="243">
        <v>0</v>
      </c>
      <c r="F187" s="243">
        <v>0</v>
      </c>
      <c r="G187" s="243">
        <v>0</v>
      </c>
      <c r="H187" s="243">
        <v>0</v>
      </c>
      <c r="I187" s="243">
        <v>0</v>
      </c>
      <c r="J187" s="243">
        <v>0</v>
      </c>
      <c r="K187" s="243">
        <v>0</v>
      </c>
      <c r="L187" s="243">
        <v>0</v>
      </c>
      <c r="M187" s="243">
        <v>0</v>
      </c>
      <c r="N187" s="243">
        <v>0</v>
      </c>
      <c r="O187" s="243">
        <v>0</v>
      </c>
      <c r="P187" s="243">
        <f t="shared" si="38"/>
        <v>0</v>
      </c>
      <c r="Q187" s="243">
        <f t="shared" si="39"/>
        <v>0</v>
      </c>
    </row>
    <row r="188" spans="1:33" s="231" customFormat="1" ht="15.75" customHeight="1" x14ac:dyDescent="0.25">
      <c r="A188" s="219" t="s">
        <v>726</v>
      </c>
      <c r="B188" s="196" t="s">
        <v>759</v>
      </c>
      <c r="C188" s="202" t="s">
        <v>586</v>
      </c>
      <c r="D188" s="243">
        <v>0</v>
      </c>
      <c r="E188" s="243">
        <v>0</v>
      </c>
      <c r="F188" s="243">
        <v>0</v>
      </c>
      <c r="G188" s="243">
        <v>0</v>
      </c>
      <c r="H188" s="243">
        <v>0</v>
      </c>
      <c r="I188" s="243">
        <v>0</v>
      </c>
      <c r="J188" s="243">
        <v>0</v>
      </c>
      <c r="K188" s="243">
        <v>0</v>
      </c>
      <c r="L188" s="243">
        <v>0</v>
      </c>
      <c r="M188" s="243">
        <v>0</v>
      </c>
      <c r="N188" s="243">
        <v>0</v>
      </c>
      <c r="O188" s="243">
        <v>0</v>
      </c>
      <c r="P188" s="243">
        <f t="shared" si="38"/>
        <v>0</v>
      </c>
      <c r="Q188" s="243">
        <f t="shared" si="39"/>
        <v>0</v>
      </c>
    </row>
    <row r="189" spans="1:33" s="231" customFormat="1" ht="15.75" customHeight="1" x14ac:dyDescent="0.25">
      <c r="A189" s="219" t="s">
        <v>727</v>
      </c>
      <c r="B189" s="196" t="s">
        <v>760</v>
      </c>
      <c r="C189" s="202" t="s">
        <v>586</v>
      </c>
      <c r="D189" s="243">
        <v>0</v>
      </c>
      <c r="E189" s="243">
        <v>0</v>
      </c>
      <c r="F189" s="243">
        <v>0</v>
      </c>
      <c r="G189" s="243">
        <v>0</v>
      </c>
      <c r="H189" s="243">
        <v>0</v>
      </c>
      <c r="I189" s="243">
        <v>0</v>
      </c>
      <c r="J189" s="243">
        <v>0</v>
      </c>
      <c r="K189" s="243">
        <v>0</v>
      </c>
      <c r="L189" s="243">
        <v>0</v>
      </c>
      <c r="M189" s="243">
        <v>0</v>
      </c>
      <c r="N189" s="243">
        <v>0</v>
      </c>
      <c r="O189" s="243">
        <v>0</v>
      </c>
      <c r="P189" s="243">
        <f t="shared" si="38"/>
        <v>0</v>
      </c>
      <c r="Q189" s="243">
        <f t="shared" si="39"/>
        <v>0</v>
      </c>
    </row>
    <row r="190" spans="1:33" s="231" customFormat="1" ht="15.75" customHeight="1" x14ac:dyDescent="0.25">
      <c r="A190" s="219" t="s">
        <v>614</v>
      </c>
      <c r="B190" s="222" t="s">
        <v>778</v>
      </c>
      <c r="C190" s="202" t="s">
        <v>586</v>
      </c>
      <c r="D190" s="243">
        <v>0</v>
      </c>
      <c r="E190" s="243">
        <v>0</v>
      </c>
      <c r="F190" s="243">
        <v>0</v>
      </c>
      <c r="G190" s="243">
        <v>0</v>
      </c>
      <c r="H190" s="243">
        <v>0</v>
      </c>
      <c r="I190" s="243">
        <v>0</v>
      </c>
      <c r="J190" s="243">
        <v>0</v>
      </c>
      <c r="K190" s="243">
        <v>0</v>
      </c>
      <c r="L190" s="243">
        <v>0</v>
      </c>
      <c r="M190" s="243">
        <v>0</v>
      </c>
      <c r="N190" s="243">
        <v>0</v>
      </c>
      <c r="O190" s="243">
        <v>0</v>
      </c>
      <c r="P190" s="243">
        <f t="shared" si="38"/>
        <v>0</v>
      </c>
      <c r="Q190" s="243">
        <f t="shared" si="39"/>
        <v>0</v>
      </c>
    </row>
    <row r="191" spans="1:33" s="230" customFormat="1" ht="15.75" customHeight="1" x14ac:dyDescent="0.25">
      <c r="A191" s="217" t="s">
        <v>375</v>
      </c>
      <c r="B191" s="232" t="s">
        <v>858</v>
      </c>
      <c r="C191" s="203" t="s">
        <v>586</v>
      </c>
      <c r="D191" s="208">
        <f t="shared" ref="D191:N191" si="40">SUM(D192:D193,D197:D202,D204:D208)</f>
        <v>44.842168756515022</v>
      </c>
      <c r="E191" s="208">
        <f t="shared" si="40"/>
        <v>52.561262580131498</v>
      </c>
      <c r="F191" s="208">
        <f t="shared" si="40"/>
        <v>56.099193029970913</v>
      </c>
      <c r="G191" s="243">
        <v>0</v>
      </c>
      <c r="H191" s="208">
        <f>SUM(H192:H193,H197:H202,H204:H208)</f>
        <v>62.169052378549146</v>
      </c>
      <c r="I191" s="243">
        <v>0</v>
      </c>
      <c r="J191" s="208">
        <f>SUM(J192:J193,J197:J202,J204:J208)</f>
        <v>64.661733041473497</v>
      </c>
      <c r="K191" s="243">
        <v>0</v>
      </c>
      <c r="L191" s="208">
        <f t="shared" si="40"/>
        <v>64.734539517459751</v>
      </c>
      <c r="M191" s="243">
        <v>0</v>
      </c>
      <c r="N191" s="208">
        <f t="shared" si="40"/>
        <v>67.298553021929976</v>
      </c>
      <c r="O191" s="243">
        <v>0</v>
      </c>
      <c r="P191" s="207">
        <f t="shared" si="38"/>
        <v>258.86387795941238</v>
      </c>
      <c r="Q191" s="243">
        <f t="shared" si="39"/>
        <v>0</v>
      </c>
      <c r="R191" s="231"/>
      <c r="S191" s="231"/>
      <c r="T191" s="231"/>
      <c r="U191" s="231"/>
      <c r="V191" s="231"/>
      <c r="W191" s="231"/>
      <c r="X191" s="231"/>
      <c r="Y191" s="231"/>
      <c r="Z191" s="231"/>
      <c r="AA191" s="231"/>
      <c r="AB191" s="231"/>
      <c r="AC191" s="231"/>
      <c r="AD191" s="231"/>
      <c r="AE191" s="231"/>
      <c r="AF191" s="231"/>
      <c r="AG191" s="231"/>
    </row>
    <row r="192" spans="1:33" s="231" customFormat="1" ht="15.75" customHeight="1" x14ac:dyDescent="0.25">
      <c r="A192" s="219" t="s">
        <v>376</v>
      </c>
      <c r="B192" s="214" t="s">
        <v>702</v>
      </c>
      <c r="C192" s="202" t="s">
        <v>586</v>
      </c>
      <c r="D192" s="243">
        <v>0</v>
      </c>
      <c r="E192" s="243">
        <v>0</v>
      </c>
      <c r="F192" s="243">
        <v>0</v>
      </c>
      <c r="G192" s="243">
        <v>0</v>
      </c>
      <c r="H192" s="243">
        <v>0</v>
      </c>
      <c r="I192" s="243">
        <v>0</v>
      </c>
      <c r="J192" s="243">
        <v>0</v>
      </c>
      <c r="K192" s="243">
        <v>0</v>
      </c>
      <c r="L192" s="243">
        <v>0</v>
      </c>
      <c r="M192" s="243">
        <v>0</v>
      </c>
      <c r="N192" s="243">
        <v>0</v>
      </c>
      <c r="O192" s="243">
        <v>0</v>
      </c>
      <c r="P192" s="243">
        <f t="shared" si="38"/>
        <v>0</v>
      </c>
      <c r="Q192" s="243">
        <f t="shared" si="39"/>
        <v>0</v>
      </c>
    </row>
    <row r="193" spans="1:17" s="231" customFormat="1" ht="15.75" customHeight="1" x14ac:dyDescent="0.25">
      <c r="A193" s="219" t="s">
        <v>377</v>
      </c>
      <c r="B193" s="214" t="s">
        <v>859</v>
      </c>
      <c r="C193" s="202" t="s">
        <v>586</v>
      </c>
      <c r="D193" s="205">
        <f t="shared" ref="D193:N193" si="41">SUM(D194:D196)</f>
        <v>0.556885742203999</v>
      </c>
      <c r="E193" s="205">
        <f t="shared" si="41"/>
        <v>0.24383168184413898</v>
      </c>
      <c r="F193" s="205">
        <f t="shared" si="41"/>
        <v>0.26617507494377207</v>
      </c>
      <c r="G193" s="243">
        <v>0</v>
      </c>
      <c r="H193" s="205">
        <f t="shared" si="41"/>
        <v>0.2086672477951792</v>
      </c>
      <c r="I193" s="243">
        <v>0</v>
      </c>
      <c r="J193" s="205">
        <f t="shared" si="41"/>
        <v>0.21701393770698638</v>
      </c>
      <c r="K193" s="243">
        <v>0</v>
      </c>
      <c r="L193" s="205">
        <f t="shared" si="41"/>
        <v>0.22569449521526583</v>
      </c>
      <c r="M193" s="243">
        <v>0</v>
      </c>
      <c r="N193" s="205">
        <f t="shared" si="41"/>
        <v>0.23472227502387646</v>
      </c>
      <c r="O193" s="243">
        <v>0</v>
      </c>
      <c r="P193" s="206">
        <f t="shared" si="38"/>
        <v>0.8860979557413079</v>
      </c>
      <c r="Q193" s="243">
        <f t="shared" si="39"/>
        <v>0</v>
      </c>
    </row>
    <row r="194" spans="1:17" s="231" customFormat="1" ht="15.75" customHeight="1" x14ac:dyDescent="0.25">
      <c r="A194" s="219" t="s">
        <v>378</v>
      </c>
      <c r="B194" s="196" t="s">
        <v>476</v>
      </c>
      <c r="C194" s="202" t="s">
        <v>586</v>
      </c>
      <c r="D194" s="243">
        <v>0</v>
      </c>
      <c r="E194" s="243">
        <v>0</v>
      </c>
      <c r="F194" s="243">
        <v>0</v>
      </c>
      <c r="G194" s="243">
        <v>0</v>
      </c>
      <c r="H194" s="243">
        <v>0</v>
      </c>
      <c r="I194" s="243">
        <v>0</v>
      </c>
      <c r="J194" s="243">
        <v>0</v>
      </c>
      <c r="K194" s="243">
        <v>0</v>
      </c>
      <c r="L194" s="243">
        <v>0</v>
      </c>
      <c r="M194" s="243">
        <v>0</v>
      </c>
      <c r="N194" s="243">
        <v>0</v>
      </c>
      <c r="O194" s="243">
        <v>0</v>
      </c>
      <c r="P194" s="245">
        <f t="shared" si="38"/>
        <v>0</v>
      </c>
      <c r="Q194" s="243">
        <f t="shared" si="39"/>
        <v>0</v>
      </c>
    </row>
    <row r="195" spans="1:17" s="231" customFormat="1" ht="15.75" customHeight="1" x14ac:dyDescent="0.25">
      <c r="A195" s="219" t="s">
        <v>379</v>
      </c>
      <c r="B195" s="196" t="s">
        <v>703</v>
      </c>
      <c r="C195" s="202" t="s">
        <v>586</v>
      </c>
      <c r="D195" s="209">
        <v>0.556885742203999</v>
      </c>
      <c r="E195" s="209">
        <v>0.24383168184413898</v>
      </c>
      <c r="F195" s="209">
        <v>0.26617507494377207</v>
      </c>
      <c r="G195" s="243">
        <v>0</v>
      </c>
      <c r="H195" s="209">
        <v>0.2086672477951792</v>
      </c>
      <c r="I195" s="243">
        <v>0</v>
      </c>
      <c r="J195" s="206">
        <f t="shared" ref="J195" si="42">H195*1.04</f>
        <v>0.21701393770698638</v>
      </c>
      <c r="K195" s="243">
        <v>0</v>
      </c>
      <c r="L195" s="206">
        <f t="shared" ref="L195" si="43">J195*1.04</f>
        <v>0.22569449521526583</v>
      </c>
      <c r="M195" s="243">
        <v>0</v>
      </c>
      <c r="N195" s="206">
        <f t="shared" ref="N195" si="44">L195*1.04</f>
        <v>0.23472227502387646</v>
      </c>
      <c r="O195" s="243">
        <v>0</v>
      </c>
      <c r="P195" s="206">
        <f t="shared" si="38"/>
        <v>0.8860979557413079</v>
      </c>
      <c r="Q195" s="243">
        <f t="shared" si="39"/>
        <v>0</v>
      </c>
    </row>
    <row r="196" spans="1:17" s="231" customFormat="1" ht="15.75" customHeight="1" x14ac:dyDescent="0.25">
      <c r="A196" s="219" t="s">
        <v>635</v>
      </c>
      <c r="B196" s="196" t="s">
        <v>636</v>
      </c>
      <c r="C196" s="202" t="s">
        <v>586</v>
      </c>
      <c r="D196" s="243">
        <v>0</v>
      </c>
      <c r="E196" s="243">
        <v>0</v>
      </c>
      <c r="F196" s="243">
        <v>0</v>
      </c>
      <c r="G196" s="243">
        <v>0</v>
      </c>
      <c r="H196" s="243">
        <v>0</v>
      </c>
      <c r="I196" s="243">
        <v>0</v>
      </c>
      <c r="J196" s="243">
        <v>0</v>
      </c>
      <c r="K196" s="243">
        <v>0</v>
      </c>
      <c r="L196" s="243">
        <v>0</v>
      </c>
      <c r="M196" s="243">
        <v>0</v>
      </c>
      <c r="N196" s="243">
        <v>0</v>
      </c>
      <c r="O196" s="243">
        <v>0</v>
      </c>
      <c r="P196" s="245">
        <f t="shared" si="38"/>
        <v>0</v>
      </c>
      <c r="Q196" s="243">
        <f t="shared" si="39"/>
        <v>0</v>
      </c>
    </row>
    <row r="197" spans="1:17" s="231" customFormat="1" ht="31.5" customHeight="1" x14ac:dyDescent="0.25">
      <c r="A197" s="219" t="s">
        <v>380</v>
      </c>
      <c r="B197" s="214" t="s">
        <v>739</v>
      </c>
      <c r="C197" s="202" t="s">
        <v>586</v>
      </c>
      <c r="D197" s="243">
        <v>0</v>
      </c>
      <c r="E197" s="243">
        <v>0</v>
      </c>
      <c r="F197" s="243">
        <v>0</v>
      </c>
      <c r="G197" s="243">
        <v>0</v>
      </c>
      <c r="H197" s="243">
        <v>0</v>
      </c>
      <c r="I197" s="243">
        <v>0</v>
      </c>
      <c r="J197" s="243">
        <v>0</v>
      </c>
      <c r="K197" s="243">
        <v>0</v>
      </c>
      <c r="L197" s="243">
        <v>0</v>
      </c>
      <c r="M197" s="243">
        <v>0</v>
      </c>
      <c r="N197" s="243">
        <v>0</v>
      </c>
      <c r="O197" s="243">
        <v>0</v>
      </c>
      <c r="P197" s="245">
        <f t="shared" si="38"/>
        <v>0</v>
      </c>
      <c r="Q197" s="243">
        <f t="shared" si="39"/>
        <v>0</v>
      </c>
    </row>
    <row r="198" spans="1:17" s="231" customFormat="1" ht="31.5" customHeight="1" x14ac:dyDescent="0.25">
      <c r="A198" s="219" t="s">
        <v>487</v>
      </c>
      <c r="B198" s="214" t="s">
        <v>900</v>
      </c>
      <c r="C198" s="202" t="s">
        <v>586</v>
      </c>
      <c r="D198" s="243">
        <v>0</v>
      </c>
      <c r="E198" s="243">
        <v>0</v>
      </c>
      <c r="F198" s="243">
        <v>0</v>
      </c>
      <c r="G198" s="243">
        <v>0</v>
      </c>
      <c r="H198" s="243">
        <v>0</v>
      </c>
      <c r="I198" s="243">
        <v>0</v>
      </c>
      <c r="J198" s="243">
        <v>0</v>
      </c>
      <c r="K198" s="243">
        <v>0</v>
      </c>
      <c r="L198" s="243">
        <v>0</v>
      </c>
      <c r="M198" s="243">
        <v>0</v>
      </c>
      <c r="N198" s="243">
        <v>0</v>
      </c>
      <c r="O198" s="243">
        <v>0</v>
      </c>
      <c r="P198" s="245">
        <f t="shared" si="38"/>
        <v>0</v>
      </c>
      <c r="Q198" s="243">
        <f t="shared" si="39"/>
        <v>0</v>
      </c>
    </row>
    <row r="199" spans="1:17" s="231" customFormat="1" ht="15.75" customHeight="1" x14ac:dyDescent="0.25">
      <c r="A199" s="219" t="s">
        <v>488</v>
      </c>
      <c r="B199" s="214" t="s">
        <v>886</v>
      </c>
      <c r="C199" s="202" t="s">
        <v>586</v>
      </c>
      <c r="D199" s="243">
        <v>0</v>
      </c>
      <c r="E199" s="243">
        <v>0</v>
      </c>
      <c r="F199" s="243">
        <v>0</v>
      </c>
      <c r="G199" s="243">
        <v>0</v>
      </c>
      <c r="H199" s="243">
        <v>0</v>
      </c>
      <c r="I199" s="243">
        <v>0</v>
      </c>
      <c r="J199" s="243">
        <v>0</v>
      </c>
      <c r="K199" s="243">
        <v>0</v>
      </c>
      <c r="L199" s="243">
        <v>0</v>
      </c>
      <c r="M199" s="243">
        <v>0</v>
      </c>
      <c r="N199" s="243">
        <v>0</v>
      </c>
      <c r="O199" s="243">
        <v>0</v>
      </c>
      <c r="P199" s="245">
        <f t="shared" si="38"/>
        <v>0</v>
      </c>
      <c r="Q199" s="243">
        <f t="shared" si="39"/>
        <v>0</v>
      </c>
    </row>
    <row r="200" spans="1:17" s="231" customFormat="1" ht="15.75" customHeight="1" x14ac:dyDescent="0.25">
      <c r="A200" s="219" t="s">
        <v>489</v>
      </c>
      <c r="B200" s="214" t="s">
        <v>477</v>
      </c>
      <c r="C200" s="202" t="s">
        <v>586</v>
      </c>
      <c r="D200" s="209">
        <v>28.92922029</v>
      </c>
      <c r="E200" s="209">
        <v>34.592395408320698</v>
      </c>
      <c r="F200" s="209">
        <v>37.169810407382613</v>
      </c>
      <c r="G200" s="243">
        <v>0</v>
      </c>
      <c r="H200" s="209">
        <v>39.027269439454521</v>
      </c>
      <c r="I200" s="243">
        <v>0</v>
      </c>
      <c r="J200" s="206">
        <f t="shared" ref="J200:J201" si="45">H200*1.04</f>
        <v>40.588360217032701</v>
      </c>
      <c r="K200" s="243">
        <v>0</v>
      </c>
      <c r="L200" s="206">
        <f t="shared" ref="L200:L201" si="46">J200*1.04</f>
        <v>42.21189462571401</v>
      </c>
      <c r="M200" s="243">
        <v>0</v>
      </c>
      <c r="N200" s="206">
        <f t="shared" ref="N200:N201" si="47">L200*1.04</f>
        <v>43.900370410742575</v>
      </c>
      <c r="O200" s="243">
        <v>0</v>
      </c>
      <c r="P200" s="206">
        <f t="shared" si="38"/>
        <v>165.72789469294381</v>
      </c>
      <c r="Q200" s="243">
        <f t="shared" si="39"/>
        <v>0</v>
      </c>
    </row>
    <row r="201" spans="1:17" s="231" customFormat="1" ht="15.75" customHeight="1" x14ac:dyDescent="0.25">
      <c r="A201" s="219" t="s">
        <v>490</v>
      </c>
      <c r="B201" s="214" t="s">
        <v>661</v>
      </c>
      <c r="C201" s="202" t="s">
        <v>586</v>
      </c>
      <c r="D201" s="209">
        <v>8.3966799999999999</v>
      </c>
      <c r="E201" s="209">
        <v>10.0449366031247</v>
      </c>
      <c r="F201" s="209">
        <v>10.825263127763129</v>
      </c>
      <c r="G201" s="243">
        <v>0</v>
      </c>
      <c r="H201" s="209">
        <v>11.366526284151288</v>
      </c>
      <c r="I201" s="243">
        <v>0</v>
      </c>
      <c r="J201" s="206">
        <f t="shared" si="45"/>
        <v>11.82118733551734</v>
      </c>
      <c r="K201" s="243">
        <v>0</v>
      </c>
      <c r="L201" s="206">
        <f t="shared" si="46"/>
        <v>12.294034828938035</v>
      </c>
      <c r="M201" s="243">
        <v>0</v>
      </c>
      <c r="N201" s="206">
        <f t="shared" si="47"/>
        <v>12.785796222095556</v>
      </c>
      <c r="O201" s="243">
        <v>0</v>
      </c>
      <c r="P201" s="206">
        <f t="shared" si="38"/>
        <v>48.267544670702222</v>
      </c>
      <c r="Q201" s="243">
        <f t="shared" si="39"/>
        <v>0</v>
      </c>
    </row>
    <row r="202" spans="1:17" s="231" customFormat="1" ht="15.75" customHeight="1" x14ac:dyDescent="0.25">
      <c r="A202" s="219" t="s">
        <v>628</v>
      </c>
      <c r="B202" s="214" t="s">
        <v>860</v>
      </c>
      <c r="C202" s="202" t="s">
        <v>586</v>
      </c>
      <c r="D202" s="205">
        <f>D70+D203</f>
        <v>0.57044531889022465</v>
      </c>
      <c r="E202" s="205">
        <f>E70+E203</f>
        <v>0.5693082539604265</v>
      </c>
      <c r="F202" s="205">
        <f>F70+F203</f>
        <v>0.59335488700745864</v>
      </c>
      <c r="G202" s="243">
        <v>0</v>
      </c>
      <c r="H202" s="205">
        <f>H70+H203</f>
        <v>2.8810733847187482</v>
      </c>
      <c r="I202" s="243">
        <v>0</v>
      </c>
      <c r="J202" s="205">
        <f>J70+J203</f>
        <v>3.0031794318237206</v>
      </c>
      <c r="K202" s="243">
        <v>0</v>
      </c>
      <c r="L202" s="205">
        <f>L70+L203</f>
        <v>0.61058830735783154</v>
      </c>
      <c r="M202" s="243">
        <v>0</v>
      </c>
      <c r="N202" s="205">
        <f>N70+N203</f>
        <v>0.61058830735783154</v>
      </c>
      <c r="O202" s="243">
        <v>0</v>
      </c>
      <c r="P202" s="206">
        <f t="shared" si="38"/>
        <v>7.1054294312581323</v>
      </c>
      <c r="Q202" s="243">
        <f t="shared" si="39"/>
        <v>0</v>
      </c>
    </row>
    <row r="203" spans="1:17" s="231" customFormat="1" ht="15.75" customHeight="1" x14ac:dyDescent="0.25">
      <c r="A203" s="219" t="s">
        <v>638</v>
      </c>
      <c r="B203" s="196" t="s">
        <v>639</v>
      </c>
      <c r="C203" s="202" t="s">
        <v>586</v>
      </c>
      <c r="D203" s="243">
        <v>0</v>
      </c>
      <c r="E203" s="243">
        <v>0</v>
      </c>
      <c r="F203" s="243">
        <f>F130</f>
        <v>0</v>
      </c>
      <c r="G203" s="243">
        <v>0</v>
      </c>
      <c r="H203" s="206">
        <f>H130</f>
        <v>2.2704850773609166</v>
      </c>
      <c r="I203" s="243">
        <v>0</v>
      </c>
      <c r="J203" s="206">
        <f>J130</f>
        <v>2.3925911244658891</v>
      </c>
      <c r="K203" s="243">
        <v>0</v>
      </c>
      <c r="L203" s="243">
        <v>0</v>
      </c>
      <c r="M203" s="243">
        <v>0</v>
      </c>
      <c r="N203" s="243">
        <v>0</v>
      </c>
      <c r="O203" s="243">
        <v>0</v>
      </c>
      <c r="P203" s="206">
        <f t="shared" si="38"/>
        <v>4.6630762018268062</v>
      </c>
      <c r="Q203" s="243">
        <f t="shared" si="39"/>
        <v>0</v>
      </c>
    </row>
    <row r="204" spans="1:17" s="231" customFormat="1" ht="15.75" customHeight="1" x14ac:dyDescent="0.25">
      <c r="A204" s="219" t="s">
        <v>637</v>
      </c>
      <c r="B204" s="214" t="s">
        <v>733</v>
      </c>
      <c r="C204" s="202" t="s">
        <v>586</v>
      </c>
      <c r="D204" s="209">
        <v>3.0555201080365499</v>
      </c>
      <c r="E204" s="209">
        <v>2.9347534983194059</v>
      </c>
      <c r="F204" s="209">
        <v>3.2949643238491766</v>
      </c>
      <c r="G204" s="243">
        <v>0</v>
      </c>
      <c r="H204" s="209">
        <v>4.5642942752165974</v>
      </c>
      <c r="I204" s="243">
        <v>0</v>
      </c>
      <c r="J204" s="206">
        <v>4.7468660462252616</v>
      </c>
      <c r="K204" s="243">
        <v>0</v>
      </c>
      <c r="L204" s="206">
        <v>4.9367406880742726</v>
      </c>
      <c r="M204" s="243">
        <v>0</v>
      </c>
      <c r="N204" s="206">
        <f t="shared" ref="N204:N205" si="48">L204*1.04</f>
        <v>5.1342103155972438</v>
      </c>
      <c r="O204" s="243">
        <v>0</v>
      </c>
      <c r="P204" s="206">
        <f t="shared" si="38"/>
        <v>19.382111325113375</v>
      </c>
      <c r="Q204" s="243">
        <f t="shared" si="39"/>
        <v>0</v>
      </c>
    </row>
    <row r="205" spans="1:17" s="231" customFormat="1" ht="15.75" customHeight="1" x14ac:dyDescent="0.25">
      <c r="A205" s="219" t="s">
        <v>640</v>
      </c>
      <c r="B205" s="214" t="s">
        <v>734</v>
      </c>
      <c r="C205" s="202" t="s">
        <v>586</v>
      </c>
      <c r="D205" s="209">
        <v>0.31522303673662805</v>
      </c>
      <c r="E205" s="209">
        <v>0.36945102139811037</v>
      </c>
      <c r="F205" s="209">
        <v>0.40840781765634648</v>
      </c>
      <c r="G205" s="243">
        <v>0</v>
      </c>
      <c r="H205" s="209">
        <v>0.42746542297750462</v>
      </c>
      <c r="I205" s="243">
        <v>0</v>
      </c>
      <c r="J205" s="206">
        <f t="shared" ref="J205" si="49">H205*1.04</f>
        <v>0.44456403989660481</v>
      </c>
      <c r="K205" s="243">
        <v>0</v>
      </c>
      <c r="L205" s="206">
        <f t="shared" ref="L205" si="50">J205*1.04</f>
        <v>0.46234660149246903</v>
      </c>
      <c r="M205" s="243">
        <v>0</v>
      </c>
      <c r="N205" s="206">
        <f t="shared" si="48"/>
        <v>0.48084046555216781</v>
      </c>
      <c r="O205" s="243">
        <v>0</v>
      </c>
      <c r="P205" s="206">
        <f t="shared" si="38"/>
        <v>1.8152165299187464</v>
      </c>
      <c r="Q205" s="243">
        <f t="shared" si="39"/>
        <v>0</v>
      </c>
    </row>
    <row r="206" spans="1:17" s="231" customFormat="1" ht="15.75" customHeight="1" x14ac:dyDescent="0.25">
      <c r="A206" s="219" t="s">
        <v>641</v>
      </c>
      <c r="B206" s="214" t="s">
        <v>643</v>
      </c>
      <c r="C206" s="202" t="s">
        <v>586</v>
      </c>
      <c r="D206" s="209">
        <v>1.8169236782599182E-2</v>
      </c>
      <c r="E206" s="209">
        <v>2.0920131425267042E-2</v>
      </c>
      <c r="F206" s="209">
        <v>2.2489141282162069E-2</v>
      </c>
      <c r="G206" s="243">
        <v>0</v>
      </c>
      <c r="H206" s="209">
        <v>2.3613598346270179E-2</v>
      </c>
      <c r="I206" s="243">
        <v>0</v>
      </c>
      <c r="J206" s="206">
        <v>2.3613598346270179E-2</v>
      </c>
      <c r="K206" s="243">
        <v>0</v>
      </c>
      <c r="L206" s="206">
        <v>2.3613598346270179E-2</v>
      </c>
      <c r="M206" s="243">
        <v>0</v>
      </c>
      <c r="N206" s="206">
        <f>L206</f>
        <v>2.3613598346270179E-2</v>
      </c>
      <c r="O206" s="243">
        <v>0</v>
      </c>
      <c r="P206" s="206">
        <f t="shared" si="38"/>
        <v>9.4454393385080715E-2</v>
      </c>
      <c r="Q206" s="243">
        <f t="shared" si="39"/>
        <v>0</v>
      </c>
    </row>
    <row r="207" spans="1:17" s="231" customFormat="1" ht="31.5" customHeight="1" x14ac:dyDescent="0.25">
      <c r="A207" s="219" t="s">
        <v>642</v>
      </c>
      <c r="B207" s="214" t="s">
        <v>840</v>
      </c>
      <c r="C207" s="202" t="s">
        <v>586</v>
      </c>
      <c r="D207" s="243">
        <v>0</v>
      </c>
      <c r="E207" s="243">
        <v>0</v>
      </c>
      <c r="F207" s="243">
        <v>0</v>
      </c>
      <c r="G207" s="243">
        <v>0</v>
      </c>
      <c r="H207" s="243">
        <v>0</v>
      </c>
      <c r="I207" s="243">
        <v>0</v>
      </c>
      <c r="J207" s="243"/>
      <c r="K207" s="243">
        <v>0</v>
      </c>
      <c r="L207" s="243"/>
      <c r="M207" s="243">
        <v>0</v>
      </c>
      <c r="N207" s="243">
        <v>0</v>
      </c>
      <c r="O207" s="243">
        <v>0</v>
      </c>
      <c r="P207" s="245">
        <f t="shared" si="38"/>
        <v>0</v>
      </c>
      <c r="Q207" s="243">
        <f t="shared" si="39"/>
        <v>0</v>
      </c>
    </row>
    <row r="208" spans="1:17" s="231" customFormat="1" ht="15.75" customHeight="1" x14ac:dyDescent="0.25">
      <c r="A208" s="219" t="s">
        <v>662</v>
      </c>
      <c r="B208" s="214" t="s">
        <v>901</v>
      </c>
      <c r="C208" s="202" t="s">
        <v>586</v>
      </c>
      <c r="D208" s="205">
        <f>D56+D74+D76+D106</f>
        <v>3.0000250238650366</v>
      </c>
      <c r="E208" s="205">
        <f t="shared" ref="E208:F208" si="51">E56+E74+E76+E106</f>
        <v>3.7856659817387426</v>
      </c>
      <c r="F208" s="205">
        <f t="shared" si="51"/>
        <v>3.5187282500862476</v>
      </c>
      <c r="G208" s="243">
        <v>0</v>
      </c>
      <c r="H208" s="205">
        <f>H56+H74+H76+H106</f>
        <v>3.670142725889042</v>
      </c>
      <c r="I208" s="243">
        <v>0</v>
      </c>
      <c r="J208" s="205">
        <f>J56+J74+J76+J106</f>
        <v>3.8169484349246039</v>
      </c>
      <c r="K208" s="243">
        <v>0</v>
      </c>
      <c r="L208" s="205">
        <f>L56+L74+L76+L106</f>
        <v>3.9696263723215885</v>
      </c>
      <c r="M208" s="243">
        <v>0</v>
      </c>
      <c r="N208" s="205">
        <f>N56+N74+N76+N106</f>
        <v>4.1284114272144521</v>
      </c>
      <c r="O208" s="243">
        <v>0</v>
      </c>
      <c r="P208" s="206">
        <f t="shared" si="38"/>
        <v>15.585128960349687</v>
      </c>
      <c r="Q208" s="243">
        <f t="shared" si="39"/>
        <v>0</v>
      </c>
    </row>
    <row r="209" spans="1:33" s="230" customFormat="1" ht="26.25" customHeight="1" x14ac:dyDescent="0.25">
      <c r="A209" s="217" t="s">
        <v>381</v>
      </c>
      <c r="B209" s="232" t="s">
        <v>861</v>
      </c>
      <c r="C209" s="203" t="s">
        <v>586</v>
      </c>
      <c r="D209" s="243">
        <v>0</v>
      </c>
      <c r="E209" s="243">
        <v>0</v>
      </c>
      <c r="F209" s="243">
        <v>0</v>
      </c>
      <c r="G209" s="243">
        <v>0</v>
      </c>
      <c r="H209" s="243">
        <v>0</v>
      </c>
      <c r="I209" s="243">
        <v>0</v>
      </c>
      <c r="J209" s="243">
        <v>0</v>
      </c>
      <c r="K209" s="243">
        <v>0</v>
      </c>
      <c r="L209" s="243">
        <v>0</v>
      </c>
      <c r="M209" s="243">
        <v>0</v>
      </c>
      <c r="N209" s="243">
        <v>0</v>
      </c>
      <c r="O209" s="243">
        <v>0</v>
      </c>
      <c r="P209" s="245">
        <f t="shared" si="38"/>
        <v>0</v>
      </c>
      <c r="Q209" s="243">
        <f t="shared" si="39"/>
        <v>0</v>
      </c>
      <c r="S209" s="231"/>
      <c r="T209" s="231"/>
      <c r="U209" s="231"/>
      <c r="V209" s="231"/>
      <c r="W209" s="231"/>
      <c r="X209" s="231"/>
      <c r="Y209" s="231"/>
      <c r="Z209" s="231"/>
      <c r="AA209" s="231"/>
      <c r="AB209" s="231"/>
      <c r="AC209" s="231"/>
      <c r="AD209" s="231"/>
      <c r="AE209" s="231"/>
      <c r="AF209" s="231"/>
      <c r="AG209" s="231"/>
    </row>
    <row r="210" spans="1:33" s="231" customFormat="1" ht="15.75" customHeight="1" x14ac:dyDescent="0.25">
      <c r="A210" s="219" t="s">
        <v>382</v>
      </c>
      <c r="B210" s="214" t="s">
        <v>43</v>
      </c>
      <c r="C210" s="202" t="s">
        <v>586</v>
      </c>
      <c r="D210" s="243">
        <v>0</v>
      </c>
      <c r="E210" s="243">
        <v>0</v>
      </c>
      <c r="F210" s="243">
        <v>0</v>
      </c>
      <c r="G210" s="243">
        <v>0</v>
      </c>
      <c r="H210" s="243">
        <v>0</v>
      </c>
      <c r="I210" s="243">
        <v>0</v>
      </c>
      <c r="J210" s="243">
        <v>0</v>
      </c>
      <c r="K210" s="243">
        <v>0</v>
      </c>
      <c r="L210" s="243">
        <v>0</v>
      </c>
      <c r="M210" s="243">
        <v>0</v>
      </c>
      <c r="N210" s="243">
        <v>0</v>
      </c>
      <c r="O210" s="243">
        <v>0</v>
      </c>
      <c r="P210" s="245">
        <f t="shared" si="38"/>
        <v>0</v>
      </c>
      <c r="Q210" s="243">
        <f t="shared" si="39"/>
        <v>0</v>
      </c>
    </row>
    <row r="211" spans="1:33" s="231" customFormat="1" ht="15.75" customHeight="1" x14ac:dyDescent="0.25">
      <c r="A211" s="219" t="s">
        <v>383</v>
      </c>
      <c r="B211" s="214" t="s">
        <v>67</v>
      </c>
      <c r="C211" s="202" t="s">
        <v>586</v>
      </c>
      <c r="D211" s="243">
        <v>0</v>
      </c>
      <c r="E211" s="243">
        <v>0</v>
      </c>
      <c r="F211" s="243">
        <v>0</v>
      </c>
      <c r="G211" s="243">
        <v>0</v>
      </c>
      <c r="H211" s="243">
        <v>0</v>
      </c>
      <c r="I211" s="243">
        <v>0</v>
      </c>
      <c r="J211" s="243">
        <v>0</v>
      </c>
      <c r="K211" s="243">
        <v>0</v>
      </c>
      <c r="L211" s="243">
        <v>0</v>
      </c>
      <c r="M211" s="243">
        <v>0</v>
      </c>
      <c r="N211" s="243">
        <v>0</v>
      </c>
      <c r="O211" s="243">
        <v>0</v>
      </c>
      <c r="P211" s="245">
        <f t="shared" si="38"/>
        <v>0</v>
      </c>
      <c r="Q211" s="243">
        <f t="shared" si="39"/>
        <v>0</v>
      </c>
    </row>
    <row r="212" spans="1:33" s="231" customFormat="1" ht="34.5" customHeight="1" x14ac:dyDescent="0.25">
      <c r="A212" s="219" t="s">
        <v>491</v>
      </c>
      <c r="B212" s="196" t="s">
        <v>908</v>
      </c>
      <c r="C212" s="202" t="s">
        <v>586</v>
      </c>
      <c r="D212" s="243">
        <v>0</v>
      </c>
      <c r="E212" s="243">
        <v>0</v>
      </c>
      <c r="F212" s="243">
        <v>0</v>
      </c>
      <c r="G212" s="243">
        <v>0</v>
      </c>
      <c r="H212" s="243">
        <v>0</v>
      </c>
      <c r="I212" s="243">
        <v>0</v>
      </c>
      <c r="J212" s="243">
        <v>0</v>
      </c>
      <c r="K212" s="243">
        <v>0</v>
      </c>
      <c r="L212" s="243">
        <v>0</v>
      </c>
      <c r="M212" s="243">
        <v>0</v>
      </c>
      <c r="N212" s="243">
        <v>0</v>
      </c>
      <c r="O212" s="243">
        <v>0</v>
      </c>
      <c r="P212" s="245">
        <f t="shared" si="38"/>
        <v>0</v>
      </c>
      <c r="Q212" s="243">
        <f t="shared" si="39"/>
        <v>0</v>
      </c>
    </row>
    <row r="213" spans="1:33" s="231" customFormat="1" ht="15.75" customHeight="1" x14ac:dyDescent="0.25">
      <c r="A213" s="219" t="s">
        <v>492</v>
      </c>
      <c r="B213" s="197" t="s">
        <v>458</v>
      </c>
      <c r="C213" s="202" t="s">
        <v>586</v>
      </c>
      <c r="D213" s="243">
        <v>0</v>
      </c>
      <c r="E213" s="243">
        <v>0</v>
      </c>
      <c r="F213" s="243">
        <v>0</v>
      </c>
      <c r="G213" s="243">
        <v>0</v>
      </c>
      <c r="H213" s="243">
        <v>0</v>
      </c>
      <c r="I213" s="243">
        <v>0</v>
      </c>
      <c r="J213" s="243">
        <v>0</v>
      </c>
      <c r="K213" s="243">
        <v>0</v>
      </c>
      <c r="L213" s="243">
        <v>0</v>
      </c>
      <c r="M213" s="243">
        <v>0</v>
      </c>
      <c r="N213" s="243">
        <v>0</v>
      </c>
      <c r="O213" s="243">
        <v>0</v>
      </c>
      <c r="P213" s="245">
        <f t="shared" si="38"/>
        <v>0</v>
      </c>
      <c r="Q213" s="243">
        <f t="shared" si="39"/>
        <v>0</v>
      </c>
    </row>
    <row r="214" spans="1:33" s="231" customFormat="1" ht="15.75" customHeight="1" x14ac:dyDescent="0.25">
      <c r="A214" s="219" t="s">
        <v>493</v>
      </c>
      <c r="B214" s="197" t="s">
        <v>576</v>
      </c>
      <c r="C214" s="202" t="s">
        <v>586</v>
      </c>
      <c r="D214" s="243">
        <v>0</v>
      </c>
      <c r="E214" s="243">
        <v>0</v>
      </c>
      <c r="F214" s="243">
        <v>0</v>
      </c>
      <c r="G214" s="243">
        <v>0</v>
      </c>
      <c r="H214" s="243">
        <v>0</v>
      </c>
      <c r="I214" s="243">
        <v>0</v>
      </c>
      <c r="J214" s="243">
        <v>0</v>
      </c>
      <c r="K214" s="243">
        <v>0</v>
      </c>
      <c r="L214" s="243">
        <v>0</v>
      </c>
      <c r="M214" s="243">
        <v>0</v>
      </c>
      <c r="N214" s="243">
        <v>0</v>
      </c>
      <c r="O214" s="243">
        <v>0</v>
      </c>
      <c r="P214" s="245">
        <f t="shared" si="38"/>
        <v>0</v>
      </c>
      <c r="Q214" s="243">
        <f t="shared" si="39"/>
        <v>0</v>
      </c>
    </row>
    <row r="215" spans="1:33" s="231" customFormat="1" ht="15.75" customHeight="1" x14ac:dyDescent="0.25">
      <c r="A215" s="219" t="s">
        <v>384</v>
      </c>
      <c r="B215" s="214" t="s">
        <v>902</v>
      </c>
      <c r="C215" s="202" t="s">
        <v>586</v>
      </c>
      <c r="D215" s="243">
        <v>0</v>
      </c>
      <c r="E215" s="243">
        <v>0</v>
      </c>
      <c r="F215" s="243">
        <v>0</v>
      </c>
      <c r="G215" s="243">
        <v>0</v>
      </c>
      <c r="H215" s="243">
        <v>0</v>
      </c>
      <c r="I215" s="243">
        <v>0</v>
      </c>
      <c r="J215" s="243">
        <v>0</v>
      </c>
      <c r="K215" s="243">
        <v>0</v>
      </c>
      <c r="L215" s="243">
        <v>0</v>
      </c>
      <c r="M215" s="243">
        <v>0</v>
      </c>
      <c r="N215" s="243">
        <v>0</v>
      </c>
      <c r="O215" s="243">
        <v>0</v>
      </c>
      <c r="P215" s="243">
        <f t="shared" si="38"/>
        <v>0</v>
      </c>
      <c r="Q215" s="243">
        <f t="shared" si="39"/>
        <v>0</v>
      </c>
    </row>
    <row r="216" spans="1:33" s="230" customFormat="1" ht="15.75" customHeight="1" x14ac:dyDescent="0.25">
      <c r="A216" s="217" t="s">
        <v>386</v>
      </c>
      <c r="B216" s="232" t="s">
        <v>862</v>
      </c>
      <c r="C216" s="203" t="s">
        <v>586</v>
      </c>
      <c r="D216" s="248">
        <f>D217</f>
        <v>32.866879999999995</v>
      </c>
      <c r="E216" s="243">
        <f>E217</f>
        <v>0</v>
      </c>
      <c r="F216" s="243">
        <f>F217</f>
        <v>0</v>
      </c>
      <c r="G216" s="243">
        <v>0</v>
      </c>
      <c r="H216" s="250">
        <f>H217</f>
        <v>28.104027494399997</v>
      </c>
      <c r="I216" s="251">
        <v>0</v>
      </c>
      <c r="J216" s="250">
        <f>J217</f>
        <v>13.631716800000001</v>
      </c>
      <c r="K216" s="251">
        <v>0</v>
      </c>
      <c r="L216" s="243">
        <f>L217</f>
        <v>0</v>
      </c>
      <c r="M216" s="243">
        <v>0</v>
      </c>
      <c r="N216" s="243">
        <v>0</v>
      </c>
      <c r="O216" s="243">
        <v>0</v>
      </c>
      <c r="P216" s="207">
        <f>H216+J216+L216+N216</f>
        <v>41.7357442944</v>
      </c>
      <c r="Q216" s="243">
        <f t="shared" si="39"/>
        <v>0</v>
      </c>
      <c r="S216" s="231"/>
      <c r="T216" s="231"/>
      <c r="U216" s="231"/>
      <c r="V216" s="231"/>
      <c r="W216" s="231"/>
      <c r="X216" s="231"/>
      <c r="Y216" s="231"/>
      <c r="Z216" s="231"/>
      <c r="AA216" s="231"/>
      <c r="AB216" s="231"/>
      <c r="AC216" s="231"/>
      <c r="AD216" s="231"/>
      <c r="AE216" s="231"/>
      <c r="AF216" s="231"/>
      <c r="AG216" s="231"/>
    </row>
    <row r="217" spans="1:33" s="231" customFormat="1" ht="15.75" customHeight="1" x14ac:dyDescent="0.25">
      <c r="A217" s="219" t="s">
        <v>387</v>
      </c>
      <c r="B217" s="214" t="s">
        <v>863</v>
      </c>
      <c r="C217" s="202" t="s">
        <v>586</v>
      </c>
      <c r="D217" s="276">
        <f>SUM(D219:D223)</f>
        <v>32.866879999999995</v>
      </c>
      <c r="E217" s="243">
        <f>SUM(E219:E223)</f>
        <v>0</v>
      </c>
      <c r="F217" s="243">
        <f>SUM(F219:F223)</f>
        <v>0</v>
      </c>
      <c r="G217" s="243">
        <v>0</v>
      </c>
      <c r="H217" s="252">
        <f>H218+H221</f>
        <v>28.104027494399997</v>
      </c>
      <c r="I217" s="251">
        <v>0</v>
      </c>
      <c r="J217" s="252">
        <f>J218+J221</f>
        <v>13.631716800000001</v>
      </c>
      <c r="K217" s="251">
        <v>0</v>
      </c>
      <c r="L217" s="243">
        <v>0</v>
      </c>
      <c r="M217" s="243">
        <v>0</v>
      </c>
      <c r="N217" s="243">
        <v>0</v>
      </c>
      <c r="O217" s="243">
        <v>0</v>
      </c>
      <c r="P217" s="206">
        <f>H217+J217+L217+N217</f>
        <v>41.7357442944</v>
      </c>
      <c r="Q217" s="243">
        <f t="shared" si="39"/>
        <v>0</v>
      </c>
    </row>
    <row r="218" spans="1:33" s="231" customFormat="1" ht="15.75" customHeight="1" x14ac:dyDescent="0.25">
      <c r="A218" s="219" t="s">
        <v>494</v>
      </c>
      <c r="B218" s="196" t="s">
        <v>704</v>
      </c>
      <c r="C218" s="202" t="s">
        <v>586</v>
      </c>
      <c r="D218" s="243">
        <v>0</v>
      </c>
      <c r="E218" s="243">
        <v>0</v>
      </c>
      <c r="F218" s="243">
        <v>0</v>
      </c>
      <c r="G218" s="243">
        <v>0</v>
      </c>
      <c r="H218" s="253">
        <v>22.850099999999998</v>
      </c>
      <c r="I218" s="251">
        <v>0</v>
      </c>
      <c r="J218" s="253">
        <v>13.631716800000001</v>
      </c>
      <c r="K218" s="251">
        <v>0</v>
      </c>
      <c r="L218" s="243">
        <v>0</v>
      </c>
      <c r="M218" s="243">
        <v>0</v>
      </c>
      <c r="N218" s="243">
        <v>0</v>
      </c>
      <c r="O218" s="243">
        <v>0</v>
      </c>
      <c r="P218" s="206">
        <f t="shared" si="38"/>
        <v>36.481816799999997</v>
      </c>
      <c r="Q218" s="243">
        <f t="shared" si="39"/>
        <v>0</v>
      </c>
    </row>
    <row r="219" spans="1:33" s="231" customFormat="1" ht="15.75" customHeight="1" x14ac:dyDescent="0.25">
      <c r="A219" s="219" t="s">
        <v>495</v>
      </c>
      <c r="B219" s="196" t="s">
        <v>705</v>
      </c>
      <c r="C219" s="202" t="s">
        <v>586</v>
      </c>
      <c r="D219" s="276">
        <v>32.866879999999995</v>
      </c>
      <c r="E219" s="243">
        <v>0</v>
      </c>
      <c r="F219" s="243">
        <v>0</v>
      </c>
      <c r="G219" s="243">
        <v>0</v>
      </c>
      <c r="H219" s="251">
        <v>0</v>
      </c>
      <c r="I219" s="251">
        <v>0</v>
      </c>
      <c r="J219" s="251">
        <v>0</v>
      </c>
      <c r="K219" s="251">
        <v>0</v>
      </c>
      <c r="L219" s="243">
        <v>0</v>
      </c>
      <c r="M219" s="243">
        <v>0</v>
      </c>
      <c r="N219" s="243">
        <v>0</v>
      </c>
      <c r="O219" s="243">
        <v>0</v>
      </c>
      <c r="P219" s="245">
        <f t="shared" si="38"/>
        <v>0</v>
      </c>
      <c r="Q219" s="243">
        <f t="shared" si="39"/>
        <v>0</v>
      </c>
    </row>
    <row r="220" spans="1:33" s="231" customFormat="1" ht="31.5" customHeight="1" x14ac:dyDescent="0.25">
      <c r="A220" s="219" t="s">
        <v>496</v>
      </c>
      <c r="B220" s="196" t="s">
        <v>706</v>
      </c>
      <c r="C220" s="202" t="s">
        <v>586</v>
      </c>
      <c r="D220" s="243">
        <v>0</v>
      </c>
      <c r="E220" s="243">
        <v>0</v>
      </c>
      <c r="F220" s="243">
        <v>0</v>
      </c>
      <c r="G220" s="243">
        <v>0</v>
      </c>
      <c r="H220" s="251">
        <v>0</v>
      </c>
      <c r="I220" s="251">
        <v>0</v>
      </c>
      <c r="J220" s="251">
        <v>0</v>
      </c>
      <c r="K220" s="251">
        <v>0</v>
      </c>
      <c r="L220" s="243">
        <v>0</v>
      </c>
      <c r="M220" s="243">
        <v>0</v>
      </c>
      <c r="N220" s="243">
        <v>0</v>
      </c>
      <c r="O220" s="243">
        <v>0</v>
      </c>
      <c r="P220" s="245">
        <f t="shared" si="38"/>
        <v>0</v>
      </c>
      <c r="Q220" s="243">
        <f t="shared" si="39"/>
        <v>0</v>
      </c>
    </row>
    <row r="221" spans="1:33" s="231" customFormat="1" ht="15.75" customHeight="1" x14ac:dyDescent="0.25">
      <c r="A221" s="219" t="s">
        <v>497</v>
      </c>
      <c r="B221" s="196" t="s">
        <v>707</v>
      </c>
      <c r="C221" s="202" t="s">
        <v>586</v>
      </c>
      <c r="D221" s="243">
        <v>0</v>
      </c>
      <c r="E221" s="243">
        <v>0</v>
      </c>
      <c r="F221" s="243">
        <v>0</v>
      </c>
      <c r="G221" s="243">
        <v>0</v>
      </c>
      <c r="H221" s="253">
        <v>5.2539274944000001</v>
      </c>
      <c r="I221" s="251">
        <v>0</v>
      </c>
      <c r="J221" s="253"/>
      <c r="K221" s="251">
        <v>0</v>
      </c>
      <c r="L221" s="243">
        <v>0</v>
      </c>
      <c r="M221" s="243">
        <v>0</v>
      </c>
      <c r="N221" s="243">
        <v>0</v>
      </c>
      <c r="O221" s="243">
        <v>0</v>
      </c>
      <c r="P221" s="206">
        <f t="shared" si="38"/>
        <v>5.2539274944000001</v>
      </c>
      <c r="Q221" s="243">
        <f t="shared" si="39"/>
        <v>0</v>
      </c>
    </row>
    <row r="222" spans="1:33" s="231" customFormat="1" ht="15.75" customHeight="1" x14ac:dyDescent="0.25">
      <c r="A222" s="219" t="s">
        <v>629</v>
      </c>
      <c r="B222" s="196" t="s">
        <v>708</v>
      </c>
      <c r="C222" s="202" t="s">
        <v>586</v>
      </c>
      <c r="D222" s="243">
        <v>0</v>
      </c>
      <c r="E222" s="243">
        <v>0</v>
      </c>
      <c r="F222" s="243">
        <v>0</v>
      </c>
      <c r="G222" s="243">
        <v>0</v>
      </c>
      <c r="H222" s="251">
        <v>0</v>
      </c>
      <c r="I222" s="251">
        <v>0</v>
      </c>
      <c r="J222" s="251">
        <v>0</v>
      </c>
      <c r="K222" s="251">
        <v>0</v>
      </c>
      <c r="L222" s="243">
        <v>0</v>
      </c>
      <c r="M222" s="243">
        <v>0</v>
      </c>
      <c r="N222" s="243">
        <v>0</v>
      </c>
      <c r="O222" s="243">
        <v>0</v>
      </c>
      <c r="P222" s="243">
        <f t="shared" si="38"/>
        <v>0</v>
      </c>
      <c r="Q222" s="243">
        <f t="shared" si="39"/>
        <v>0</v>
      </c>
    </row>
    <row r="223" spans="1:33" s="231" customFormat="1" ht="15.75" customHeight="1" x14ac:dyDescent="0.25">
      <c r="A223" s="219" t="s">
        <v>630</v>
      </c>
      <c r="B223" s="196" t="s">
        <v>385</v>
      </c>
      <c r="C223" s="202" t="s">
        <v>586</v>
      </c>
      <c r="D223" s="243">
        <v>0</v>
      </c>
      <c r="E223" s="243">
        <v>0</v>
      </c>
      <c r="F223" s="243">
        <v>0</v>
      </c>
      <c r="G223" s="243">
        <v>0</v>
      </c>
      <c r="H223" s="251">
        <v>0</v>
      </c>
      <c r="I223" s="251">
        <v>0</v>
      </c>
      <c r="J223" s="251">
        <v>0</v>
      </c>
      <c r="K223" s="251">
        <v>0</v>
      </c>
      <c r="L223" s="243">
        <v>0</v>
      </c>
      <c r="M223" s="243">
        <v>0</v>
      </c>
      <c r="N223" s="243">
        <v>0</v>
      </c>
      <c r="O223" s="243">
        <v>0</v>
      </c>
      <c r="P223" s="243">
        <f t="shared" si="38"/>
        <v>0</v>
      </c>
      <c r="Q223" s="243">
        <f t="shared" si="39"/>
        <v>0</v>
      </c>
    </row>
    <row r="224" spans="1:33" s="231" customFormat="1" ht="15.75" customHeight="1" x14ac:dyDescent="0.25">
      <c r="A224" s="219" t="s">
        <v>388</v>
      </c>
      <c r="B224" s="214" t="s">
        <v>55</v>
      </c>
      <c r="C224" s="202" t="s">
        <v>586</v>
      </c>
      <c r="D224" s="243">
        <v>0</v>
      </c>
      <c r="E224" s="243">
        <v>0</v>
      </c>
      <c r="F224" s="243">
        <v>0</v>
      </c>
      <c r="G224" s="243">
        <v>0</v>
      </c>
      <c r="H224" s="243">
        <v>0</v>
      </c>
      <c r="I224" s="243">
        <v>0</v>
      </c>
      <c r="J224" s="243">
        <v>0</v>
      </c>
      <c r="K224" s="243">
        <v>0</v>
      </c>
      <c r="L224" s="243">
        <v>0</v>
      </c>
      <c r="M224" s="243">
        <v>0</v>
      </c>
      <c r="N224" s="243">
        <v>0</v>
      </c>
      <c r="O224" s="243">
        <v>0</v>
      </c>
      <c r="P224" s="243">
        <f t="shared" si="38"/>
        <v>0</v>
      </c>
      <c r="Q224" s="243">
        <f t="shared" si="39"/>
        <v>0</v>
      </c>
    </row>
    <row r="225" spans="1:33" s="231" customFormat="1" ht="15.75" customHeight="1" x14ac:dyDescent="0.25">
      <c r="A225" s="219" t="s">
        <v>389</v>
      </c>
      <c r="B225" s="214" t="s">
        <v>907</v>
      </c>
      <c r="C225" s="202" t="s">
        <v>586</v>
      </c>
      <c r="D225" s="243">
        <v>0</v>
      </c>
      <c r="E225" s="243">
        <v>0</v>
      </c>
      <c r="F225" s="243">
        <v>0</v>
      </c>
      <c r="G225" s="243">
        <v>0</v>
      </c>
      <c r="H225" s="243">
        <v>0</v>
      </c>
      <c r="I225" s="243">
        <v>0</v>
      </c>
      <c r="J225" s="243">
        <v>0</v>
      </c>
      <c r="K225" s="243">
        <v>0</v>
      </c>
      <c r="L225" s="243">
        <v>0</v>
      </c>
      <c r="M225" s="243">
        <v>0</v>
      </c>
      <c r="N225" s="243">
        <v>0</v>
      </c>
      <c r="O225" s="243">
        <v>0</v>
      </c>
      <c r="P225" s="243">
        <f t="shared" si="38"/>
        <v>0</v>
      </c>
      <c r="Q225" s="243">
        <f t="shared" si="39"/>
        <v>0</v>
      </c>
    </row>
    <row r="226" spans="1:33" s="231" customFormat="1" ht="15.75" customHeight="1" x14ac:dyDescent="0.25">
      <c r="A226" s="219" t="s">
        <v>763</v>
      </c>
      <c r="B226" s="214" t="s">
        <v>701</v>
      </c>
      <c r="C226" s="202" t="s">
        <v>172</v>
      </c>
      <c r="D226" s="243" t="s">
        <v>428</v>
      </c>
      <c r="E226" s="243" t="s">
        <v>428</v>
      </c>
      <c r="F226" s="243" t="s">
        <v>428</v>
      </c>
      <c r="G226" s="243" t="s">
        <v>428</v>
      </c>
      <c r="H226" s="243" t="s">
        <v>428</v>
      </c>
      <c r="I226" s="243" t="s">
        <v>428</v>
      </c>
      <c r="J226" s="243" t="s">
        <v>428</v>
      </c>
      <c r="K226" s="243" t="s">
        <v>428</v>
      </c>
      <c r="L226" s="243" t="s">
        <v>428</v>
      </c>
      <c r="M226" s="243" t="s">
        <v>428</v>
      </c>
      <c r="N226" s="243" t="s">
        <v>428</v>
      </c>
      <c r="O226" s="243" t="s">
        <v>428</v>
      </c>
      <c r="P226" s="243" t="s">
        <v>428</v>
      </c>
      <c r="Q226" s="243" t="s">
        <v>428</v>
      </c>
    </row>
    <row r="227" spans="1:33" s="231" customFormat="1" ht="31.5" customHeight="1" x14ac:dyDescent="0.25">
      <c r="A227" s="219" t="s">
        <v>764</v>
      </c>
      <c r="B227" s="214" t="s">
        <v>765</v>
      </c>
      <c r="C227" s="202" t="s">
        <v>586</v>
      </c>
      <c r="D227" s="243">
        <v>0</v>
      </c>
      <c r="E227" s="243">
        <v>0</v>
      </c>
      <c r="F227" s="243">
        <v>0</v>
      </c>
      <c r="G227" s="243">
        <v>0</v>
      </c>
      <c r="H227" s="243">
        <v>0</v>
      </c>
      <c r="I227" s="243">
        <v>0</v>
      </c>
      <c r="J227" s="243">
        <v>0</v>
      </c>
      <c r="K227" s="243">
        <v>0</v>
      </c>
      <c r="L227" s="243">
        <v>0</v>
      </c>
      <c r="M227" s="243">
        <v>0</v>
      </c>
      <c r="N227" s="243">
        <v>0</v>
      </c>
      <c r="O227" s="243">
        <v>0</v>
      </c>
      <c r="P227" s="243">
        <f t="shared" si="38"/>
        <v>0</v>
      </c>
      <c r="Q227" s="243">
        <f t="shared" ref="Q227:Q258" si="52">I227+K227</f>
        <v>0</v>
      </c>
    </row>
    <row r="228" spans="1:33" s="230" customFormat="1" ht="15.75" customHeight="1" x14ac:dyDescent="0.25">
      <c r="A228" s="217" t="s">
        <v>390</v>
      </c>
      <c r="B228" s="232" t="s">
        <v>864</v>
      </c>
      <c r="C228" s="203" t="s">
        <v>586</v>
      </c>
      <c r="D228" s="243">
        <v>0</v>
      </c>
      <c r="E228" s="243">
        <v>0</v>
      </c>
      <c r="F228" s="243">
        <v>0</v>
      </c>
      <c r="G228" s="243">
        <v>0</v>
      </c>
      <c r="H228" s="243">
        <v>0</v>
      </c>
      <c r="I228" s="243">
        <v>0</v>
      </c>
      <c r="J228" s="243">
        <v>0</v>
      </c>
      <c r="K228" s="243">
        <v>0</v>
      </c>
      <c r="L228" s="243">
        <v>0</v>
      </c>
      <c r="M228" s="243">
        <v>0</v>
      </c>
      <c r="N228" s="243">
        <v>0</v>
      </c>
      <c r="O228" s="243">
        <v>0</v>
      </c>
      <c r="P228" s="243">
        <f t="shared" si="38"/>
        <v>0</v>
      </c>
      <c r="Q228" s="243">
        <f t="shared" si="52"/>
        <v>0</v>
      </c>
      <c r="S228" s="231"/>
      <c r="T228" s="231"/>
      <c r="U228" s="231"/>
      <c r="V228" s="231"/>
      <c r="W228" s="231"/>
      <c r="X228" s="231"/>
      <c r="Y228" s="231"/>
      <c r="Z228" s="231"/>
      <c r="AA228" s="231"/>
      <c r="AB228" s="231"/>
      <c r="AC228" s="231"/>
      <c r="AD228" s="231"/>
      <c r="AE228" s="231"/>
      <c r="AF228" s="231"/>
      <c r="AG228" s="231"/>
    </row>
    <row r="229" spans="1:33" s="231" customFormat="1" ht="15.75" customHeight="1" x14ac:dyDescent="0.25">
      <c r="A229" s="219" t="s">
        <v>391</v>
      </c>
      <c r="B229" s="214" t="s">
        <v>56</v>
      </c>
      <c r="C229" s="202" t="s">
        <v>586</v>
      </c>
      <c r="D229" s="243">
        <v>0</v>
      </c>
      <c r="E229" s="243">
        <v>0</v>
      </c>
      <c r="F229" s="243">
        <v>0</v>
      </c>
      <c r="G229" s="243">
        <v>0</v>
      </c>
      <c r="H229" s="243">
        <v>0</v>
      </c>
      <c r="I229" s="243">
        <v>0</v>
      </c>
      <c r="J229" s="243">
        <v>0</v>
      </c>
      <c r="K229" s="243">
        <v>0</v>
      </c>
      <c r="L229" s="243">
        <v>0</v>
      </c>
      <c r="M229" s="243">
        <v>0</v>
      </c>
      <c r="N229" s="243">
        <v>0</v>
      </c>
      <c r="O229" s="243">
        <v>0</v>
      </c>
      <c r="P229" s="243">
        <f t="shared" si="38"/>
        <v>0</v>
      </c>
      <c r="Q229" s="243">
        <f t="shared" si="52"/>
        <v>0</v>
      </c>
    </row>
    <row r="230" spans="1:33" s="231" customFormat="1" ht="15.75" customHeight="1" x14ac:dyDescent="0.25">
      <c r="A230" s="219" t="s">
        <v>392</v>
      </c>
      <c r="B230" s="214" t="s">
        <v>865</v>
      </c>
      <c r="C230" s="202" t="s">
        <v>586</v>
      </c>
      <c r="D230" s="243">
        <v>0</v>
      </c>
      <c r="E230" s="243">
        <v>0</v>
      </c>
      <c r="F230" s="243">
        <v>0</v>
      </c>
      <c r="G230" s="243">
        <v>0</v>
      </c>
      <c r="H230" s="243">
        <v>0</v>
      </c>
      <c r="I230" s="243">
        <v>0</v>
      </c>
      <c r="J230" s="243">
        <v>0</v>
      </c>
      <c r="K230" s="243">
        <v>0</v>
      </c>
      <c r="L230" s="243">
        <v>0</v>
      </c>
      <c r="M230" s="243">
        <v>0</v>
      </c>
      <c r="N230" s="243">
        <v>0</v>
      </c>
      <c r="O230" s="243">
        <v>0</v>
      </c>
      <c r="P230" s="243">
        <f t="shared" si="38"/>
        <v>0</v>
      </c>
      <c r="Q230" s="243">
        <f t="shared" si="52"/>
        <v>0</v>
      </c>
    </row>
    <row r="231" spans="1:33" s="231" customFormat="1" ht="15.75" customHeight="1" x14ac:dyDescent="0.25">
      <c r="A231" s="219" t="s">
        <v>444</v>
      </c>
      <c r="B231" s="196" t="s">
        <v>903</v>
      </c>
      <c r="C231" s="202" t="s">
        <v>586</v>
      </c>
      <c r="D231" s="243">
        <v>0</v>
      </c>
      <c r="E231" s="243">
        <v>0</v>
      </c>
      <c r="F231" s="243">
        <v>0</v>
      </c>
      <c r="G231" s="243">
        <v>0</v>
      </c>
      <c r="H231" s="243">
        <v>0</v>
      </c>
      <c r="I231" s="243">
        <v>0</v>
      </c>
      <c r="J231" s="243">
        <v>0</v>
      </c>
      <c r="K231" s="243">
        <v>0</v>
      </c>
      <c r="L231" s="243">
        <v>0</v>
      </c>
      <c r="M231" s="243">
        <v>0</v>
      </c>
      <c r="N231" s="243">
        <v>0</v>
      </c>
      <c r="O231" s="243">
        <v>0</v>
      </c>
      <c r="P231" s="243">
        <f t="shared" si="38"/>
        <v>0</v>
      </c>
      <c r="Q231" s="243">
        <f t="shared" si="52"/>
        <v>0</v>
      </c>
    </row>
    <row r="232" spans="1:33" s="231" customFormat="1" ht="15.75" customHeight="1" x14ac:dyDescent="0.25">
      <c r="A232" s="219" t="s">
        <v>445</v>
      </c>
      <c r="B232" s="196" t="s">
        <v>909</v>
      </c>
      <c r="C232" s="202" t="s">
        <v>586</v>
      </c>
      <c r="D232" s="243">
        <v>0</v>
      </c>
      <c r="E232" s="243">
        <v>0</v>
      </c>
      <c r="F232" s="243">
        <v>0</v>
      </c>
      <c r="G232" s="243">
        <v>0</v>
      </c>
      <c r="H232" s="243">
        <v>0</v>
      </c>
      <c r="I232" s="243">
        <v>0</v>
      </c>
      <c r="J232" s="243">
        <v>0</v>
      </c>
      <c r="K232" s="243">
        <v>0</v>
      </c>
      <c r="L232" s="243">
        <v>0</v>
      </c>
      <c r="M232" s="243">
        <v>0</v>
      </c>
      <c r="N232" s="243">
        <v>0</v>
      </c>
      <c r="O232" s="243">
        <v>0</v>
      </c>
      <c r="P232" s="243">
        <f t="shared" si="38"/>
        <v>0</v>
      </c>
      <c r="Q232" s="243">
        <f t="shared" si="52"/>
        <v>0</v>
      </c>
    </row>
    <row r="233" spans="1:33" s="231" customFormat="1" ht="15.75" customHeight="1" x14ac:dyDescent="0.25">
      <c r="A233" s="219" t="s">
        <v>480</v>
      </c>
      <c r="B233" s="196" t="s">
        <v>60</v>
      </c>
      <c r="C233" s="202" t="s">
        <v>586</v>
      </c>
      <c r="D233" s="243">
        <v>0</v>
      </c>
      <c r="E233" s="243">
        <v>0</v>
      </c>
      <c r="F233" s="243">
        <v>0</v>
      </c>
      <c r="G233" s="243">
        <v>0</v>
      </c>
      <c r="H233" s="243">
        <v>0</v>
      </c>
      <c r="I233" s="243">
        <v>0</v>
      </c>
      <c r="J233" s="243">
        <v>0</v>
      </c>
      <c r="K233" s="243">
        <v>0</v>
      </c>
      <c r="L233" s="243">
        <v>0</v>
      </c>
      <c r="M233" s="243">
        <v>0</v>
      </c>
      <c r="N233" s="243">
        <v>0</v>
      </c>
      <c r="O233" s="243">
        <v>0</v>
      </c>
      <c r="P233" s="243">
        <f t="shared" si="38"/>
        <v>0</v>
      </c>
      <c r="Q233" s="243">
        <f t="shared" si="52"/>
        <v>0</v>
      </c>
    </row>
    <row r="234" spans="1:33" s="231" customFormat="1" ht="15.75" customHeight="1" x14ac:dyDescent="0.25">
      <c r="A234" s="219" t="s">
        <v>393</v>
      </c>
      <c r="B234" s="214" t="s">
        <v>963</v>
      </c>
      <c r="C234" s="202" t="s">
        <v>586</v>
      </c>
      <c r="D234" s="243">
        <v>0</v>
      </c>
      <c r="E234" s="243">
        <v>0</v>
      </c>
      <c r="F234" s="243">
        <v>0</v>
      </c>
      <c r="G234" s="243">
        <v>0</v>
      </c>
      <c r="H234" s="243">
        <v>0</v>
      </c>
      <c r="I234" s="243">
        <v>0</v>
      </c>
      <c r="J234" s="243">
        <v>0</v>
      </c>
      <c r="K234" s="243">
        <v>0</v>
      </c>
      <c r="L234" s="243">
        <v>0</v>
      </c>
      <c r="M234" s="243">
        <v>0</v>
      </c>
      <c r="N234" s="243">
        <v>0</v>
      </c>
      <c r="O234" s="243">
        <v>0</v>
      </c>
      <c r="P234" s="243">
        <f t="shared" si="38"/>
        <v>0</v>
      </c>
      <c r="Q234" s="243">
        <f t="shared" si="52"/>
        <v>0</v>
      </c>
    </row>
    <row r="235" spans="1:33" s="231" customFormat="1" ht="16.5" customHeight="1" x14ac:dyDescent="0.25">
      <c r="A235" s="219" t="s">
        <v>394</v>
      </c>
      <c r="B235" s="214" t="s">
        <v>866</v>
      </c>
      <c r="C235" s="202" t="s">
        <v>586</v>
      </c>
      <c r="D235" s="243">
        <v>0</v>
      </c>
      <c r="E235" s="243">
        <v>0</v>
      </c>
      <c r="F235" s="243">
        <v>0</v>
      </c>
      <c r="G235" s="243">
        <v>0</v>
      </c>
      <c r="H235" s="243">
        <v>0</v>
      </c>
      <c r="I235" s="243">
        <v>0</v>
      </c>
      <c r="J235" s="243">
        <v>0</v>
      </c>
      <c r="K235" s="243">
        <v>0</v>
      </c>
      <c r="L235" s="243">
        <v>0</v>
      </c>
      <c r="M235" s="243">
        <v>0</v>
      </c>
      <c r="N235" s="243">
        <v>0</v>
      </c>
      <c r="O235" s="243">
        <v>0</v>
      </c>
      <c r="P235" s="243">
        <f t="shared" si="38"/>
        <v>0</v>
      </c>
      <c r="Q235" s="243">
        <f t="shared" si="52"/>
        <v>0</v>
      </c>
    </row>
    <row r="236" spans="1:33" s="231" customFormat="1" ht="15.75" customHeight="1" x14ac:dyDescent="0.25">
      <c r="A236" s="219" t="s">
        <v>498</v>
      </c>
      <c r="B236" s="196" t="s">
        <v>503</v>
      </c>
      <c r="C236" s="202" t="s">
        <v>586</v>
      </c>
      <c r="D236" s="243">
        <v>0</v>
      </c>
      <c r="E236" s="243">
        <v>0</v>
      </c>
      <c r="F236" s="243">
        <v>0</v>
      </c>
      <c r="G236" s="243">
        <v>0</v>
      </c>
      <c r="H236" s="243">
        <v>0</v>
      </c>
      <c r="I236" s="243">
        <v>0</v>
      </c>
      <c r="J236" s="243">
        <v>0</v>
      </c>
      <c r="K236" s="243">
        <v>0</v>
      </c>
      <c r="L236" s="243">
        <v>0</v>
      </c>
      <c r="M236" s="243">
        <v>0</v>
      </c>
      <c r="N236" s="243">
        <v>0</v>
      </c>
      <c r="O236" s="243">
        <v>0</v>
      </c>
      <c r="P236" s="243">
        <f t="shared" si="38"/>
        <v>0</v>
      </c>
      <c r="Q236" s="243">
        <f t="shared" si="52"/>
        <v>0</v>
      </c>
    </row>
    <row r="237" spans="1:33" s="231" customFormat="1" x14ac:dyDescent="0.25">
      <c r="A237" s="219" t="s">
        <v>499</v>
      </c>
      <c r="B237" s="196" t="s">
        <v>993</v>
      </c>
      <c r="C237" s="202" t="s">
        <v>586</v>
      </c>
      <c r="D237" s="243">
        <v>0</v>
      </c>
      <c r="E237" s="243">
        <v>0</v>
      </c>
      <c r="F237" s="243">
        <v>0</v>
      </c>
      <c r="G237" s="243">
        <v>0</v>
      </c>
      <c r="H237" s="243">
        <v>0</v>
      </c>
      <c r="I237" s="243">
        <v>0</v>
      </c>
      <c r="J237" s="243">
        <v>0</v>
      </c>
      <c r="K237" s="243">
        <v>0</v>
      </c>
      <c r="L237" s="243">
        <v>0</v>
      </c>
      <c r="M237" s="243">
        <v>0</v>
      </c>
      <c r="N237" s="243">
        <v>0</v>
      </c>
      <c r="O237" s="243">
        <v>0</v>
      </c>
      <c r="P237" s="243">
        <f t="shared" ref="P237:P247" si="53">H237+J237+L237+N237</f>
        <v>0</v>
      </c>
      <c r="Q237" s="243">
        <f t="shared" si="52"/>
        <v>0</v>
      </c>
    </row>
    <row r="238" spans="1:33" s="231" customFormat="1" ht="15.75" customHeight="1" x14ac:dyDescent="0.25">
      <c r="A238" s="219" t="s">
        <v>500</v>
      </c>
      <c r="B238" s="214" t="s">
        <v>478</v>
      </c>
      <c r="C238" s="202" t="s">
        <v>586</v>
      </c>
      <c r="D238" s="243">
        <v>0</v>
      </c>
      <c r="E238" s="243">
        <v>0</v>
      </c>
      <c r="F238" s="243">
        <v>0</v>
      </c>
      <c r="G238" s="243">
        <v>0</v>
      </c>
      <c r="H238" s="243">
        <v>0</v>
      </c>
      <c r="I238" s="243">
        <v>0</v>
      </c>
      <c r="J238" s="243">
        <v>0</v>
      </c>
      <c r="K238" s="243">
        <v>0</v>
      </c>
      <c r="L238" s="243">
        <v>0</v>
      </c>
      <c r="M238" s="243">
        <v>0</v>
      </c>
      <c r="N238" s="243">
        <v>0</v>
      </c>
      <c r="O238" s="243">
        <v>0</v>
      </c>
      <c r="P238" s="243">
        <f t="shared" si="53"/>
        <v>0</v>
      </c>
      <c r="Q238" s="243">
        <f t="shared" si="52"/>
        <v>0</v>
      </c>
    </row>
    <row r="239" spans="1:33" s="231" customFormat="1" ht="15.75" customHeight="1" x14ac:dyDescent="0.25">
      <c r="A239" s="219" t="s">
        <v>501</v>
      </c>
      <c r="B239" s="214" t="s">
        <v>479</v>
      </c>
      <c r="C239" s="202" t="s">
        <v>586</v>
      </c>
      <c r="D239" s="243">
        <v>0</v>
      </c>
      <c r="E239" s="243">
        <v>0</v>
      </c>
      <c r="F239" s="243">
        <v>0</v>
      </c>
      <c r="G239" s="243">
        <v>0</v>
      </c>
      <c r="H239" s="243">
        <v>0</v>
      </c>
      <c r="I239" s="243">
        <v>0</v>
      </c>
      <c r="J239" s="243">
        <v>0</v>
      </c>
      <c r="K239" s="243">
        <v>0</v>
      </c>
      <c r="L239" s="243">
        <v>0</v>
      </c>
      <c r="M239" s="243">
        <v>0</v>
      </c>
      <c r="N239" s="243">
        <v>0</v>
      </c>
      <c r="O239" s="243">
        <v>0</v>
      </c>
      <c r="P239" s="243">
        <f t="shared" si="53"/>
        <v>0</v>
      </c>
      <c r="Q239" s="243">
        <f t="shared" si="52"/>
        <v>0</v>
      </c>
    </row>
    <row r="240" spans="1:33" s="231" customFormat="1" ht="15.75" customHeight="1" x14ac:dyDescent="0.25">
      <c r="A240" s="219" t="s">
        <v>502</v>
      </c>
      <c r="B240" s="214" t="s">
        <v>904</v>
      </c>
      <c r="C240" s="202" t="s">
        <v>586</v>
      </c>
      <c r="D240" s="243">
        <v>0</v>
      </c>
      <c r="E240" s="243">
        <v>0</v>
      </c>
      <c r="F240" s="243">
        <v>0</v>
      </c>
      <c r="G240" s="243">
        <v>0</v>
      </c>
      <c r="H240" s="243">
        <v>0</v>
      </c>
      <c r="I240" s="243">
        <v>0</v>
      </c>
      <c r="J240" s="243">
        <v>0</v>
      </c>
      <c r="K240" s="243">
        <v>0</v>
      </c>
      <c r="L240" s="243">
        <v>0</v>
      </c>
      <c r="M240" s="243">
        <v>0</v>
      </c>
      <c r="N240" s="243">
        <v>0</v>
      </c>
      <c r="O240" s="243">
        <v>0</v>
      </c>
      <c r="P240" s="243">
        <f t="shared" si="53"/>
        <v>0</v>
      </c>
      <c r="Q240" s="243">
        <f t="shared" si="52"/>
        <v>0</v>
      </c>
    </row>
    <row r="241" spans="1:33" s="230" customFormat="1" ht="15.75" customHeight="1" x14ac:dyDescent="0.25">
      <c r="A241" s="217" t="s">
        <v>395</v>
      </c>
      <c r="B241" s="232" t="s">
        <v>867</v>
      </c>
      <c r="C241" s="203" t="s">
        <v>586</v>
      </c>
      <c r="D241" s="243">
        <v>0</v>
      </c>
      <c r="E241" s="243">
        <v>0</v>
      </c>
      <c r="F241" s="243">
        <v>0</v>
      </c>
      <c r="G241" s="243">
        <v>0</v>
      </c>
      <c r="H241" s="243">
        <v>0</v>
      </c>
      <c r="I241" s="243">
        <v>0</v>
      </c>
      <c r="J241" s="243">
        <v>0</v>
      </c>
      <c r="K241" s="243">
        <v>0</v>
      </c>
      <c r="L241" s="243">
        <v>0</v>
      </c>
      <c r="M241" s="243">
        <v>0</v>
      </c>
      <c r="N241" s="243">
        <v>0</v>
      </c>
      <c r="O241" s="243">
        <v>0</v>
      </c>
      <c r="P241" s="243">
        <f t="shared" si="53"/>
        <v>0</v>
      </c>
      <c r="Q241" s="243">
        <f t="shared" si="52"/>
        <v>0</v>
      </c>
      <c r="S241" s="231"/>
      <c r="T241" s="231"/>
      <c r="U241" s="231"/>
      <c r="V241" s="231"/>
      <c r="W241" s="231"/>
      <c r="X241" s="231"/>
      <c r="Y241" s="231"/>
      <c r="Z241" s="231"/>
      <c r="AA241" s="231"/>
      <c r="AB241" s="231"/>
      <c r="AC241" s="231"/>
      <c r="AD241" s="231"/>
      <c r="AE241" s="231"/>
      <c r="AF241" s="231"/>
      <c r="AG241" s="231"/>
    </row>
    <row r="242" spans="1:33" s="231" customFormat="1" ht="15.75" customHeight="1" x14ac:dyDescent="0.25">
      <c r="A242" s="219" t="s">
        <v>396</v>
      </c>
      <c r="B242" s="214" t="s">
        <v>994</v>
      </c>
      <c r="C242" s="202" t="s">
        <v>586</v>
      </c>
      <c r="D242" s="243">
        <v>0</v>
      </c>
      <c r="E242" s="243">
        <v>0</v>
      </c>
      <c r="F242" s="243">
        <v>0</v>
      </c>
      <c r="G242" s="243">
        <v>0</v>
      </c>
      <c r="H242" s="243">
        <v>0</v>
      </c>
      <c r="I242" s="243">
        <v>0</v>
      </c>
      <c r="J242" s="243">
        <v>0</v>
      </c>
      <c r="K242" s="243">
        <v>0</v>
      </c>
      <c r="L242" s="243">
        <v>0</v>
      </c>
      <c r="M242" s="243">
        <v>0</v>
      </c>
      <c r="N242" s="243">
        <v>0</v>
      </c>
      <c r="O242" s="243">
        <v>0</v>
      </c>
      <c r="P242" s="243">
        <f t="shared" si="53"/>
        <v>0</v>
      </c>
      <c r="Q242" s="243">
        <f t="shared" si="52"/>
        <v>0</v>
      </c>
    </row>
    <row r="243" spans="1:33" s="231" customFormat="1" ht="15.75" customHeight="1" x14ac:dyDescent="0.25">
      <c r="A243" s="219" t="s">
        <v>910</v>
      </c>
      <c r="B243" s="196" t="s">
        <v>903</v>
      </c>
      <c r="C243" s="202" t="s">
        <v>586</v>
      </c>
      <c r="D243" s="243">
        <v>0</v>
      </c>
      <c r="E243" s="243">
        <v>0</v>
      </c>
      <c r="F243" s="243">
        <v>0</v>
      </c>
      <c r="G243" s="243">
        <v>0</v>
      </c>
      <c r="H243" s="243">
        <v>0</v>
      </c>
      <c r="I243" s="243">
        <v>0</v>
      </c>
      <c r="J243" s="243">
        <v>0</v>
      </c>
      <c r="K243" s="243">
        <v>0</v>
      </c>
      <c r="L243" s="243">
        <v>0</v>
      </c>
      <c r="M243" s="243">
        <v>0</v>
      </c>
      <c r="N243" s="243">
        <v>0</v>
      </c>
      <c r="O243" s="243">
        <v>0</v>
      </c>
      <c r="P243" s="243">
        <f t="shared" si="53"/>
        <v>0</v>
      </c>
      <c r="Q243" s="243">
        <f t="shared" si="52"/>
        <v>0</v>
      </c>
    </row>
    <row r="244" spans="1:33" s="231" customFormat="1" ht="15.75" customHeight="1" x14ac:dyDescent="0.25">
      <c r="A244" s="219" t="s">
        <v>911</v>
      </c>
      <c r="B244" s="196" t="s">
        <v>909</v>
      </c>
      <c r="C244" s="202" t="s">
        <v>586</v>
      </c>
      <c r="D244" s="243">
        <v>0</v>
      </c>
      <c r="E244" s="243">
        <v>0</v>
      </c>
      <c r="F244" s="243">
        <v>0</v>
      </c>
      <c r="G244" s="243">
        <v>0</v>
      </c>
      <c r="H244" s="243">
        <v>0</v>
      </c>
      <c r="I244" s="243">
        <v>0</v>
      </c>
      <c r="J244" s="243">
        <v>0</v>
      </c>
      <c r="K244" s="243">
        <v>0</v>
      </c>
      <c r="L244" s="243">
        <v>0</v>
      </c>
      <c r="M244" s="243">
        <v>0</v>
      </c>
      <c r="N244" s="243">
        <v>0</v>
      </c>
      <c r="O244" s="243">
        <v>0</v>
      </c>
      <c r="P244" s="243">
        <f t="shared" si="53"/>
        <v>0</v>
      </c>
      <c r="Q244" s="243">
        <f t="shared" si="52"/>
        <v>0</v>
      </c>
    </row>
    <row r="245" spans="1:33" s="231" customFormat="1" ht="15.75" customHeight="1" x14ac:dyDescent="0.25">
      <c r="A245" s="219" t="s">
        <v>912</v>
      </c>
      <c r="B245" s="196" t="s">
        <v>60</v>
      </c>
      <c r="C245" s="202" t="s">
        <v>586</v>
      </c>
      <c r="D245" s="243">
        <v>0</v>
      </c>
      <c r="E245" s="243">
        <v>0</v>
      </c>
      <c r="F245" s="243">
        <v>0</v>
      </c>
      <c r="G245" s="243">
        <v>0</v>
      </c>
      <c r="H245" s="243">
        <v>0</v>
      </c>
      <c r="I245" s="243">
        <v>0</v>
      </c>
      <c r="J245" s="243">
        <v>0</v>
      </c>
      <c r="K245" s="243">
        <v>0</v>
      </c>
      <c r="L245" s="243">
        <v>0</v>
      </c>
      <c r="M245" s="243">
        <v>0</v>
      </c>
      <c r="N245" s="243">
        <v>0</v>
      </c>
      <c r="O245" s="243">
        <v>0</v>
      </c>
      <c r="P245" s="243">
        <f t="shared" si="53"/>
        <v>0</v>
      </c>
      <c r="Q245" s="243">
        <f t="shared" si="52"/>
        <v>0</v>
      </c>
    </row>
    <row r="246" spans="1:33" s="231" customFormat="1" ht="15.75" customHeight="1" x14ac:dyDescent="0.25">
      <c r="A246" s="219" t="s">
        <v>397</v>
      </c>
      <c r="B246" s="214" t="s">
        <v>13</v>
      </c>
      <c r="C246" s="202" t="s">
        <v>586</v>
      </c>
      <c r="D246" s="243">
        <v>0</v>
      </c>
      <c r="E246" s="243">
        <v>0</v>
      </c>
      <c r="F246" s="243">
        <v>0</v>
      </c>
      <c r="G246" s="243">
        <v>0</v>
      </c>
      <c r="H246" s="243">
        <v>0</v>
      </c>
      <c r="I246" s="243">
        <v>0</v>
      </c>
      <c r="J246" s="243">
        <v>0</v>
      </c>
      <c r="K246" s="243">
        <v>0</v>
      </c>
      <c r="L246" s="243">
        <v>0</v>
      </c>
      <c r="M246" s="243">
        <v>0</v>
      </c>
      <c r="N246" s="243">
        <v>0</v>
      </c>
      <c r="O246" s="243">
        <v>0</v>
      </c>
      <c r="P246" s="243">
        <f t="shared" si="53"/>
        <v>0</v>
      </c>
      <c r="Q246" s="243">
        <f t="shared" si="52"/>
        <v>0</v>
      </c>
    </row>
    <row r="247" spans="1:33" s="231" customFormat="1" ht="15.75" customHeight="1" x14ac:dyDescent="0.25">
      <c r="A247" s="219" t="s">
        <v>943</v>
      </c>
      <c r="B247" s="214" t="s">
        <v>905</v>
      </c>
      <c r="C247" s="202" t="s">
        <v>586</v>
      </c>
      <c r="D247" s="243">
        <v>0</v>
      </c>
      <c r="E247" s="243">
        <v>0</v>
      </c>
      <c r="F247" s="243">
        <v>0</v>
      </c>
      <c r="G247" s="243">
        <v>0</v>
      </c>
      <c r="H247" s="243">
        <v>0</v>
      </c>
      <c r="I247" s="243">
        <v>0</v>
      </c>
      <c r="J247" s="243">
        <v>0</v>
      </c>
      <c r="K247" s="243">
        <v>0</v>
      </c>
      <c r="L247" s="243">
        <v>0</v>
      </c>
      <c r="M247" s="243">
        <v>0</v>
      </c>
      <c r="N247" s="243">
        <v>0</v>
      </c>
      <c r="O247" s="243">
        <v>0</v>
      </c>
      <c r="P247" s="243">
        <f t="shared" si="53"/>
        <v>0</v>
      </c>
      <c r="Q247" s="243">
        <f t="shared" si="52"/>
        <v>0</v>
      </c>
    </row>
    <row r="248" spans="1:33" s="230" customFormat="1" ht="31.5" customHeight="1" x14ac:dyDescent="0.25">
      <c r="A248" s="217" t="s">
        <v>398</v>
      </c>
      <c r="B248" s="232" t="s">
        <v>992</v>
      </c>
      <c r="C248" s="203" t="s">
        <v>586</v>
      </c>
      <c r="D248" s="208">
        <f>D173-D191</f>
        <v>-18.74528575651502</v>
      </c>
      <c r="E248" s="208">
        <f>E173-E191</f>
        <v>-28.776180580131498</v>
      </c>
      <c r="F248" s="208">
        <f t="shared" ref="E248:F248" si="54">F173-F191</f>
        <v>-38.522193029970907</v>
      </c>
      <c r="G248" s="243">
        <v>0</v>
      </c>
      <c r="H248" s="208">
        <f>H173-H191</f>
        <v>13.513822621450849</v>
      </c>
      <c r="I248" s="243">
        <v>0</v>
      </c>
      <c r="J248" s="207">
        <f>J173-J191</f>
        <v>15.091356958526504</v>
      </c>
      <c r="K248" s="243">
        <v>0</v>
      </c>
      <c r="L248" s="207">
        <f t="shared" ref="L248:N248" si="55">L173-L191</f>
        <v>5.9760926152649461</v>
      </c>
      <c r="M248" s="243">
        <v>0</v>
      </c>
      <c r="N248" s="207">
        <f t="shared" si="55"/>
        <v>5.9760927760510185</v>
      </c>
      <c r="O248" s="243">
        <v>0</v>
      </c>
      <c r="P248" s="207">
        <f t="shared" ref="P248:P258" si="56">H248+J248+L248+N248</f>
        <v>40.557364971293318</v>
      </c>
      <c r="Q248" s="243">
        <f t="shared" si="52"/>
        <v>0</v>
      </c>
      <c r="S248" s="231"/>
      <c r="T248" s="231"/>
      <c r="U248" s="231"/>
      <c r="V248" s="231"/>
      <c r="W248" s="231"/>
      <c r="X248" s="231"/>
      <c r="Y248" s="231"/>
      <c r="Z248" s="231"/>
      <c r="AA248" s="231"/>
      <c r="AB248" s="231"/>
      <c r="AC248" s="231"/>
      <c r="AD248" s="231"/>
      <c r="AE248" s="231"/>
      <c r="AF248" s="231"/>
      <c r="AG248" s="231"/>
    </row>
    <row r="249" spans="1:33" s="230" customFormat="1" ht="31.5" customHeight="1" x14ac:dyDescent="0.25">
      <c r="A249" s="217" t="s">
        <v>399</v>
      </c>
      <c r="B249" s="232" t="s">
        <v>983</v>
      </c>
      <c r="C249" s="203" t="s">
        <v>586</v>
      </c>
      <c r="D249" s="208">
        <f t="shared" ref="D249" si="57">D209-D216</f>
        <v>-32.866879999999995</v>
      </c>
      <c r="E249" s="243">
        <f>E209-E216</f>
        <v>0</v>
      </c>
      <c r="F249" s="243">
        <f>F209-F216</f>
        <v>0</v>
      </c>
      <c r="G249" s="243">
        <v>0</v>
      </c>
      <c r="H249" s="208">
        <f>H209-H216</f>
        <v>-28.104027494399997</v>
      </c>
      <c r="I249" s="243">
        <v>0</v>
      </c>
      <c r="J249" s="208">
        <f>J209-J216</f>
        <v>-13.631716800000001</v>
      </c>
      <c r="K249" s="243">
        <v>0</v>
      </c>
      <c r="L249" s="243">
        <f>L209-L216</f>
        <v>0</v>
      </c>
      <c r="M249" s="243">
        <v>0</v>
      </c>
      <c r="N249" s="243">
        <f>N209-N216</f>
        <v>0</v>
      </c>
      <c r="O249" s="243">
        <v>0</v>
      </c>
      <c r="P249" s="207">
        <f t="shared" si="56"/>
        <v>-41.7357442944</v>
      </c>
      <c r="Q249" s="243">
        <f t="shared" si="52"/>
        <v>0</v>
      </c>
      <c r="S249" s="231"/>
      <c r="T249" s="231"/>
      <c r="U249" s="231"/>
      <c r="V249" s="231"/>
      <c r="W249" s="231"/>
      <c r="X249" s="231"/>
      <c r="Y249" s="231"/>
      <c r="Z249" s="231"/>
      <c r="AA249" s="231"/>
      <c r="AB249" s="231"/>
      <c r="AC249" s="231"/>
      <c r="AD249" s="231"/>
      <c r="AE249" s="231"/>
      <c r="AF249" s="231"/>
      <c r="AG249" s="231"/>
    </row>
    <row r="250" spans="1:33" s="231" customFormat="1" ht="15.75" customHeight="1" x14ac:dyDescent="0.25">
      <c r="A250" s="219" t="s">
        <v>504</v>
      </c>
      <c r="B250" s="214" t="s">
        <v>906</v>
      </c>
      <c r="C250" s="202" t="s">
        <v>586</v>
      </c>
      <c r="D250" s="205">
        <f t="shared" ref="D250" si="58">D249</f>
        <v>-32.866879999999995</v>
      </c>
      <c r="E250" s="243">
        <v>0</v>
      </c>
      <c r="F250" s="243">
        <v>0</v>
      </c>
      <c r="G250" s="243">
        <v>0</v>
      </c>
      <c r="H250" s="206">
        <f>H249</f>
        <v>-28.104027494399997</v>
      </c>
      <c r="I250" s="243">
        <v>0</v>
      </c>
      <c r="J250" s="206">
        <f>J249</f>
        <v>-13.631716800000001</v>
      </c>
      <c r="K250" s="243">
        <v>0</v>
      </c>
      <c r="L250" s="243">
        <f>L249</f>
        <v>0</v>
      </c>
      <c r="M250" s="243">
        <v>0</v>
      </c>
      <c r="N250" s="243">
        <f>N249</f>
        <v>0</v>
      </c>
      <c r="O250" s="243">
        <v>0</v>
      </c>
      <c r="P250" s="206">
        <f t="shared" si="56"/>
        <v>-41.7357442944</v>
      </c>
      <c r="Q250" s="243">
        <f t="shared" si="52"/>
        <v>0</v>
      </c>
    </row>
    <row r="251" spans="1:33" s="231" customFormat="1" ht="15.75" customHeight="1" x14ac:dyDescent="0.25">
      <c r="A251" s="219" t="s">
        <v>505</v>
      </c>
      <c r="B251" s="214" t="s">
        <v>48</v>
      </c>
      <c r="C251" s="202" t="s">
        <v>586</v>
      </c>
      <c r="D251" s="243">
        <v>0</v>
      </c>
      <c r="E251" s="243">
        <v>0</v>
      </c>
      <c r="F251" s="243">
        <v>0</v>
      </c>
      <c r="G251" s="243">
        <v>0</v>
      </c>
      <c r="H251" s="243">
        <v>0</v>
      </c>
      <c r="I251" s="243">
        <v>0</v>
      </c>
      <c r="J251" s="243">
        <v>0</v>
      </c>
      <c r="K251" s="243">
        <v>0</v>
      </c>
      <c r="L251" s="243">
        <v>0</v>
      </c>
      <c r="M251" s="243">
        <v>0</v>
      </c>
      <c r="N251" s="243">
        <v>0</v>
      </c>
      <c r="O251" s="243">
        <v>0</v>
      </c>
      <c r="P251" s="243">
        <f t="shared" si="56"/>
        <v>0</v>
      </c>
      <c r="Q251" s="243">
        <f t="shared" si="52"/>
        <v>0</v>
      </c>
    </row>
    <row r="252" spans="1:33" s="231" customFormat="1" ht="31.5" customHeight="1" x14ac:dyDescent="0.25">
      <c r="A252" s="217" t="s">
        <v>400</v>
      </c>
      <c r="B252" s="232" t="s">
        <v>984</v>
      </c>
      <c r="C252" s="202" t="s">
        <v>586</v>
      </c>
      <c r="D252" s="243">
        <f t="shared" ref="D252:F252" si="59">D228-D241</f>
        <v>0</v>
      </c>
      <c r="E252" s="243">
        <f t="shared" si="59"/>
        <v>0</v>
      </c>
      <c r="F252" s="243">
        <f t="shared" si="59"/>
        <v>0</v>
      </c>
      <c r="G252" s="243">
        <v>0</v>
      </c>
      <c r="H252" s="243">
        <f>H228-H241</f>
        <v>0</v>
      </c>
      <c r="I252" s="243">
        <v>0</v>
      </c>
      <c r="J252" s="243">
        <f t="shared" ref="J252:L252" si="60">J228-J241</f>
        <v>0</v>
      </c>
      <c r="K252" s="243">
        <f t="shared" si="60"/>
        <v>0</v>
      </c>
      <c r="L252" s="243">
        <f t="shared" si="60"/>
        <v>0</v>
      </c>
      <c r="M252" s="243">
        <v>0</v>
      </c>
      <c r="N252" s="243">
        <v>0</v>
      </c>
      <c r="O252" s="243">
        <v>0</v>
      </c>
      <c r="P252" s="243">
        <f t="shared" si="56"/>
        <v>0</v>
      </c>
      <c r="Q252" s="243">
        <f t="shared" si="52"/>
        <v>0</v>
      </c>
    </row>
    <row r="253" spans="1:33" s="231" customFormat="1" ht="15.75" customHeight="1" x14ac:dyDescent="0.25">
      <c r="A253" s="219" t="s">
        <v>664</v>
      </c>
      <c r="B253" s="214" t="s">
        <v>700</v>
      </c>
      <c r="C253" s="202" t="s">
        <v>586</v>
      </c>
      <c r="D253" s="243">
        <v>0</v>
      </c>
      <c r="E253" s="243">
        <v>0</v>
      </c>
      <c r="F253" s="243">
        <v>0</v>
      </c>
      <c r="G253" s="243">
        <v>0</v>
      </c>
      <c r="H253" s="243">
        <v>0</v>
      </c>
      <c r="I253" s="243">
        <v>0</v>
      </c>
      <c r="J253" s="243">
        <v>0</v>
      </c>
      <c r="K253" s="243">
        <v>0</v>
      </c>
      <c r="L253" s="243">
        <v>0</v>
      </c>
      <c r="M253" s="243">
        <v>0</v>
      </c>
      <c r="N253" s="243">
        <v>0</v>
      </c>
      <c r="O253" s="243">
        <v>0</v>
      </c>
      <c r="P253" s="243">
        <f t="shared" si="56"/>
        <v>0</v>
      </c>
      <c r="Q253" s="243">
        <f t="shared" si="52"/>
        <v>0</v>
      </c>
    </row>
    <row r="254" spans="1:33" s="231" customFormat="1" ht="15.75" customHeight="1" x14ac:dyDescent="0.25">
      <c r="A254" s="219" t="s">
        <v>665</v>
      </c>
      <c r="B254" s="214" t="s">
        <v>663</v>
      </c>
      <c r="C254" s="202" t="s">
        <v>586</v>
      </c>
      <c r="D254" s="243">
        <v>0</v>
      </c>
      <c r="E254" s="243">
        <v>0</v>
      </c>
      <c r="F254" s="243">
        <v>0</v>
      </c>
      <c r="G254" s="243">
        <v>0</v>
      </c>
      <c r="H254" s="243">
        <v>0</v>
      </c>
      <c r="I254" s="243">
        <v>0</v>
      </c>
      <c r="J254" s="243">
        <v>0</v>
      </c>
      <c r="K254" s="243">
        <v>0</v>
      </c>
      <c r="L254" s="243">
        <v>0</v>
      </c>
      <c r="M254" s="243">
        <v>0</v>
      </c>
      <c r="N254" s="243">
        <v>0</v>
      </c>
      <c r="O254" s="243">
        <v>0</v>
      </c>
      <c r="P254" s="243">
        <f t="shared" si="56"/>
        <v>0</v>
      </c>
      <c r="Q254" s="243">
        <f t="shared" si="52"/>
        <v>0</v>
      </c>
    </row>
    <row r="255" spans="1:33" s="231" customFormat="1" ht="15.75" customHeight="1" x14ac:dyDescent="0.25">
      <c r="A255" s="217" t="s">
        <v>401</v>
      </c>
      <c r="B255" s="232" t="s">
        <v>66</v>
      </c>
      <c r="C255" s="202" t="s">
        <v>586</v>
      </c>
      <c r="D255" s="243">
        <v>0</v>
      </c>
      <c r="E255" s="243">
        <v>0</v>
      </c>
      <c r="F255" s="243">
        <v>0</v>
      </c>
      <c r="G255" s="243">
        <v>0</v>
      </c>
      <c r="H255" s="243">
        <v>0</v>
      </c>
      <c r="I255" s="243">
        <v>0</v>
      </c>
      <c r="J255" s="243">
        <v>0</v>
      </c>
      <c r="K255" s="243">
        <v>0</v>
      </c>
      <c r="L255" s="243">
        <v>0</v>
      </c>
      <c r="M255" s="243">
        <v>0</v>
      </c>
      <c r="N255" s="243">
        <v>0</v>
      </c>
      <c r="O255" s="243">
        <v>0</v>
      </c>
      <c r="P255" s="243">
        <f t="shared" si="56"/>
        <v>0</v>
      </c>
      <c r="Q255" s="243">
        <f>I255+K255</f>
        <v>0</v>
      </c>
    </row>
    <row r="256" spans="1:33" s="230" customFormat="1" ht="31.5" customHeight="1" x14ac:dyDescent="0.25">
      <c r="A256" s="217" t="s">
        <v>402</v>
      </c>
      <c r="B256" s="232" t="s">
        <v>985</v>
      </c>
      <c r="C256" s="203" t="s">
        <v>586</v>
      </c>
      <c r="D256" s="208">
        <f>D248+D249+D252+D255</f>
        <v>-51.612165756515012</v>
      </c>
      <c r="E256" s="208">
        <f t="shared" ref="E256:N256" si="61">E248+E249+E252+E255</f>
        <v>-28.776180580131498</v>
      </c>
      <c r="F256" s="208">
        <f t="shared" si="61"/>
        <v>-38.522193029970907</v>
      </c>
      <c r="G256" s="243">
        <v>0</v>
      </c>
      <c r="H256" s="208">
        <f t="shared" si="61"/>
        <v>-14.590204872949148</v>
      </c>
      <c r="I256" s="243">
        <v>0</v>
      </c>
      <c r="J256" s="208">
        <f>J248+J249+J252+J255</f>
        <v>1.4596401585265024</v>
      </c>
      <c r="K256" s="243">
        <v>0</v>
      </c>
      <c r="L256" s="208">
        <f t="shared" si="61"/>
        <v>5.9760926152649461</v>
      </c>
      <c r="M256" s="243">
        <v>0</v>
      </c>
      <c r="N256" s="208">
        <f t="shared" si="61"/>
        <v>5.9760927760510185</v>
      </c>
      <c r="O256" s="243">
        <v>0</v>
      </c>
      <c r="P256" s="207">
        <f>H256+J256+L256+N256</f>
        <v>-1.1783793231066806</v>
      </c>
      <c r="Q256" s="243">
        <f t="shared" si="52"/>
        <v>0</v>
      </c>
      <c r="S256" s="231"/>
      <c r="T256" s="231"/>
      <c r="U256" s="231"/>
      <c r="V256" s="231"/>
      <c r="W256" s="231"/>
      <c r="X256" s="231"/>
      <c r="Y256" s="231"/>
      <c r="Z256" s="231"/>
      <c r="AA256" s="231"/>
      <c r="AB256" s="231"/>
      <c r="AC256" s="231"/>
      <c r="AD256" s="231"/>
      <c r="AE256" s="231"/>
      <c r="AF256" s="231"/>
      <c r="AG256" s="231"/>
    </row>
    <row r="257" spans="1:33" s="230" customFormat="1" ht="15.75" customHeight="1" x14ac:dyDescent="0.25">
      <c r="A257" s="217" t="s">
        <v>403</v>
      </c>
      <c r="B257" s="232" t="s">
        <v>6</v>
      </c>
      <c r="C257" s="203" t="s">
        <v>586</v>
      </c>
      <c r="D257" s="243">
        <v>0</v>
      </c>
      <c r="E257" s="243">
        <v>0</v>
      </c>
      <c r="F257" s="243">
        <v>0</v>
      </c>
      <c r="G257" s="243">
        <v>0</v>
      </c>
      <c r="H257" s="243">
        <v>0</v>
      </c>
      <c r="I257" s="243">
        <v>0</v>
      </c>
      <c r="J257" s="243">
        <v>0</v>
      </c>
      <c r="K257" s="243">
        <v>0</v>
      </c>
      <c r="L257" s="243">
        <v>0</v>
      </c>
      <c r="M257" s="243">
        <v>0</v>
      </c>
      <c r="N257" s="243">
        <v>0</v>
      </c>
      <c r="O257" s="243">
        <v>0</v>
      </c>
      <c r="P257" s="243">
        <f t="shared" si="56"/>
        <v>0</v>
      </c>
      <c r="Q257" s="243">
        <f>I257+K257</f>
        <v>0</v>
      </c>
      <c r="S257" s="231"/>
      <c r="T257" s="231"/>
      <c r="U257" s="231"/>
      <c r="V257" s="231"/>
      <c r="W257" s="231"/>
      <c r="X257" s="231"/>
      <c r="Y257" s="231"/>
      <c r="Z257" s="231"/>
      <c r="AA257" s="231"/>
      <c r="AB257" s="231"/>
      <c r="AC257" s="231"/>
      <c r="AD257" s="231"/>
      <c r="AE257" s="231"/>
      <c r="AF257" s="231"/>
      <c r="AG257" s="231"/>
    </row>
    <row r="258" spans="1:33" s="230" customFormat="1" ht="16.5" customHeight="1" x14ac:dyDescent="0.25">
      <c r="A258" s="217" t="s">
        <v>404</v>
      </c>
      <c r="B258" s="232" t="s">
        <v>7</v>
      </c>
      <c r="C258" s="203" t="s">
        <v>586</v>
      </c>
      <c r="D258" s="243">
        <v>0</v>
      </c>
      <c r="E258" s="243">
        <v>0</v>
      </c>
      <c r="F258" s="243">
        <v>0</v>
      </c>
      <c r="G258" s="243">
        <v>0</v>
      </c>
      <c r="H258" s="243">
        <v>0</v>
      </c>
      <c r="I258" s="243">
        <v>0</v>
      </c>
      <c r="J258" s="243">
        <v>0</v>
      </c>
      <c r="K258" s="243">
        <v>0</v>
      </c>
      <c r="L258" s="243">
        <v>0</v>
      </c>
      <c r="M258" s="243">
        <v>0</v>
      </c>
      <c r="N258" s="243">
        <v>0</v>
      </c>
      <c r="O258" s="243">
        <v>0</v>
      </c>
      <c r="P258" s="243">
        <f t="shared" si="56"/>
        <v>0</v>
      </c>
      <c r="Q258" s="243">
        <f t="shared" si="52"/>
        <v>0</v>
      </c>
      <c r="S258" s="231"/>
      <c r="T258" s="231"/>
      <c r="U258" s="231"/>
      <c r="V258" s="231"/>
      <c r="W258" s="231"/>
      <c r="X258" s="231"/>
      <c r="Y258" s="231"/>
      <c r="Z258" s="231"/>
      <c r="AA258" s="231"/>
      <c r="AB258" s="231"/>
      <c r="AC258" s="231"/>
      <c r="AD258" s="231"/>
      <c r="AE258" s="231"/>
      <c r="AF258" s="231"/>
      <c r="AG258" s="231"/>
    </row>
    <row r="259" spans="1:33" s="230" customFormat="1" ht="15.75" customHeight="1" x14ac:dyDescent="0.25">
      <c r="A259" s="217" t="s">
        <v>406</v>
      </c>
      <c r="B259" s="232" t="s">
        <v>701</v>
      </c>
      <c r="C259" s="203" t="s">
        <v>172</v>
      </c>
      <c r="D259" s="207" t="s">
        <v>428</v>
      </c>
      <c r="E259" s="207" t="s">
        <v>428</v>
      </c>
      <c r="F259" s="207" t="s">
        <v>428</v>
      </c>
      <c r="G259" s="207" t="s">
        <v>428</v>
      </c>
      <c r="H259" s="207" t="s">
        <v>428</v>
      </c>
      <c r="I259" s="207" t="s">
        <v>428</v>
      </c>
      <c r="J259" s="207" t="s">
        <v>428</v>
      </c>
      <c r="K259" s="207" t="s">
        <v>428</v>
      </c>
      <c r="L259" s="207" t="s">
        <v>428</v>
      </c>
      <c r="M259" s="207" t="s">
        <v>428</v>
      </c>
      <c r="N259" s="207" t="s">
        <v>428</v>
      </c>
      <c r="O259" s="207" t="s">
        <v>428</v>
      </c>
      <c r="P259" s="207" t="s">
        <v>428</v>
      </c>
      <c r="Q259" s="243" t="s">
        <v>428</v>
      </c>
      <c r="S259" s="231"/>
      <c r="T259" s="231"/>
      <c r="U259" s="231"/>
      <c r="V259" s="231"/>
      <c r="W259" s="231"/>
      <c r="X259" s="231"/>
      <c r="Y259" s="231"/>
      <c r="Z259" s="231"/>
      <c r="AA259" s="231"/>
      <c r="AB259" s="231"/>
      <c r="AC259" s="231"/>
      <c r="AD259" s="231"/>
      <c r="AE259" s="231"/>
      <c r="AF259" s="231"/>
      <c r="AG259" s="231"/>
    </row>
    <row r="260" spans="1:33" s="231" customFormat="1" ht="15.75" customHeight="1" x14ac:dyDescent="0.25">
      <c r="A260" s="219" t="s">
        <v>407</v>
      </c>
      <c r="B260" s="214" t="s">
        <v>868</v>
      </c>
      <c r="C260" s="202" t="s">
        <v>586</v>
      </c>
      <c r="D260" s="243">
        <v>0</v>
      </c>
      <c r="E260" s="243">
        <v>0</v>
      </c>
      <c r="F260" s="243">
        <v>0</v>
      </c>
      <c r="G260" s="243">
        <v>0</v>
      </c>
      <c r="H260" s="243">
        <v>0</v>
      </c>
      <c r="I260" s="243">
        <v>0</v>
      </c>
      <c r="J260" s="243">
        <v>0</v>
      </c>
      <c r="K260" s="243">
        <v>0</v>
      </c>
      <c r="L260" s="243">
        <v>0</v>
      </c>
      <c r="M260" s="243">
        <v>0</v>
      </c>
      <c r="N260" s="243">
        <v>0</v>
      </c>
      <c r="O260" s="243">
        <v>0</v>
      </c>
      <c r="P260" s="243">
        <f t="shared" ref="P260" si="62">H260+J260+L260+N260</f>
        <v>0</v>
      </c>
      <c r="Q260" s="243">
        <f t="shared" ref="Q260:Q323" si="63">I260+K260</f>
        <v>0</v>
      </c>
    </row>
    <row r="261" spans="1:33" s="231" customFormat="1" ht="31.5" hidden="1" customHeight="1" x14ac:dyDescent="0.25">
      <c r="A261" s="219" t="s">
        <v>506</v>
      </c>
      <c r="B261" s="196" t="s">
        <v>869</v>
      </c>
      <c r="C261" s="202" t="s">
        <v>586</v>
      </c>
      <c r="D261" s="205"/>
      <c r="E261" s="205"/>
      <c r="F261" s="206"/>
      <c r="G261" s="206"/>
      <c r="H261" s="206"/>
      <c r="I261" s="206"/>
      <c r="J261" s="206"/>
      <c r="K261" s="206"/>
      <c r="L261" s="206"/>
      <c r="M261" s="206" t="s">
        <v>329</v>
      </c>
      <c r="N261" s="206"/>
      <c r="O261" s="206"/>
      <c r="P261" s="206">
        <f t="shared" ref="P261:P323" si="64">F261+H261+J261+L261</f>
        <v>0</v>
      </c>
      <c r="Q261" s="206">
        <f t="shared" si="63"/>
        <v>0</v>
      </c>
    </row>
    <row r="262" spans="1:33" s="231" customFormat="1" ht="15.75" hidden="1" customHeight="1" x14ac:dyDescent="0.25">
      <c r="A262" s="219" t="s">
        <v>507</v>
      </c>
      <c r="B262" s="197" t="s">
        <v>61</v>
      </c>
      <c r="C262" s="202" t="s">
        <v>586</v>
      </c>
      <c r="D262" s="205"/>
      <c r="E262" s="205"/>
      <c r="F262" s="206"/>
      <c r="G262" s="206"/>
      <c r="H262" s="206"/>
      <c r="I262" s="206"/>
      <c r="J262" s="206"/>
      <c r="K262" s="206"/>
      <c r="L262" s="206"/>
      <c r="M262" s="206" t="s">
        <v>329</v>
      </c>
      <c r="N262" s="206"/>
      <c r="O262" s="206"/>
      <c r="P262" s="206">
        <f t="shared" si="64"/>
        <v>0</v>
      </c>
      <c r="Q262" s="206">
        <f t="shared" si="63"/>
        <v>0</v>
      </c>
    </row>
    <row r="263" spans="1:33" s="231" customFormat="1" ht="31.5" hidden="1" customHeight="1" x14ac:dyDescent="0.25">
      <c r="A263" s="219" t="s">
        <v>728</v>
      </c>
      <c r="B263" s="197" t="s">
        <v>735</v>
      </c>
      <c r="C263" s="202" t="s">
        <v>586</v>
      </c>
      <c r="D263" s="205"/>
      <c r="E263" s="205"/>
      <c r="F263" s="206"/>
      <c r="G263" s="206"/>
      <c r="H263" s="206"/>
      <c r="I263" s="206"/>
      <c r="J263" s="206"/>
      <c r="K263" s="206"/>
      <c r="L263" s="206"/>
      <c r="M263" s="206" t="s">
        <v>329</v>
      </c>
      <c r="N263" s="206"/>
      <c r="O263" s="206"/>
      <c r="P263" s="206">
        <f t="shared" si="64"/>
        <v>0</v>
      </c>
      <c r="Q263" s="206">
        <f t="shared" si="63"/>
        <v>0</v>
      </c>
    </row>
    <row r="264" spans="1:33" s="231" customFormat="1" ht="15.75" hidden="1" customHeight="1" x14ac:dyDescent="0.25">
      <c r="A264" s="219" t="s">
        <v>729</v>
      </c>
      <c r="B264" s="213" t="s">
        <v>61</v>
      </c>
      <c r="C264" s="202" t="s">
        <v>586</v>
      </c>
      <c r="D264" s="205"/>
      <c r="E264" s="205"/>
      <c r="F264" s="206"/>
      <c r="G264" s="206"/>
      <c r="H264" s="206"/>
      <c r="I264" s="206"/>
      <c r="J264" s="206"/>
      <c r="K264" s="206"/>
      <c r="L264" s="206"/>
      <c r="M264" s="206" t="s">
        <v>329</v>
      </c>
      <c r="N264" s="206"/>
      <c r="O264" s="206"/>
      <c r="P264" s="206">
        <f t="shared" si="64"/>
        <v>0</v>
      </c>
      <c r="Q264" s="206">
        <f t="shared" si="63"/>
        <v>0</v>
      </c>
    </row>
    <row r="265" spans="1:33" s="231" customFormat="1" ht="31.5" hidden="1" customHeight="1" x14ac:dyDescent="0.25">
      <c r="A265" s="219" t="s">
        <v>730</v>
      </c>
      <c r="B265" s="197" t="s">
        <v>736</v>
      </c>
      <c r="C265" s="202" t="s">
        <v>586</v>
      </c>
      <c r="D265" s="205"/>
      <c r="E265" s="205"/>
      <c r="F265" s="206"/>
      <c r="G265" s="206"/>
      <c r="H265" s="206"/>
      <c r="I265" s="206"/>
      <c r="J265" s="206"/>
      <c r="K265" s="206"/>
      <c r="L265" s="206"/>
      <c r="M265" s="206" t="s">
        <v>329</v>
      </c>
      <c r="N265" s="206"/>
      <c r="O265" s="206"/>
      <c r="P265" s="206">
        <f t="shared" si="64"/>
        <v>0</v>
      </c>
      <c r="Q265" s="206">
        <f t="shared" si="63"/>
        <v>0</v>
      </c>
    </row>
    <row r="266" spans="1:33" s="231" customFormat="1" ht="15.75" hidden="1" customHeight="1" x14ac:dyDescent="0.25">
      <c r="A266" s="219" t="s">
        <v>731</v>
      </c>
      <c r="B266" s="213" t="s">
        <v>61</v>
      </c>
      <c r="C266" s="202" t="s">
        <v>586</v>
      </c>
      <c r="D266" s="205"/>
      <c r="E266" s="205"/>
      <c r="F266" s="206"/>
      <c r="G266" s="206"/>
      <c r="H266" s="206"/>
      <c r="I266" s="206"/>
      <c r="J266" s="206"/>
      <c r="K266" s="206"/>
      <c r="L266" s="206"/>
      <c r="M266" s="206" t="s">
        <v>329</v>
      </c>
      <c r="N266" s="206"/>
      <c r="O266" s="206"/>
      <c r="P266" s="206">
        <f t="shared" si="64"/>
        <v>0</v>
      </c>
      <c r="Q266" s="206">
        <f t="shared" si="63"/>
        <v>0</v>
      </c>
    </row>
    <row r="267" spans="1:33" s="231" customFormat="1" ht="31.5" hidden="1" customHeight="1" x14ac:dyDescent="0.25">
      <c r="A267" s="219" t="s">
        <v>829</v>
      </c>
      <c r="B267" s="197" t="s">
        <v>721</v>
      </c>
      <c r="C267" s="202" t="s">
        <v>586</v>
      </c>
      <c r="D267" s="205"/>
      <c r="E267" s="205"/>
      <c r="F267" s="206"/>
      <c r="G267" s="206"/>
      <c r="H267" s="206"/>
      <c r="I267" s="206"/>
      <c r="J267" s="206"/>
      <c r="K267" s="206"/>
      <c r="L267" s="206"/>
      <c r="M267" s="206" t="s">
        <v>329</v>
      </c>
      <c r="N267" s="206"/>
      <c r="O267" s="206"/>
      <c r="P267" s="206">
        <f t="shared" si="64"/>
        <v>0</v>
      </c>
      <c r="Q267" s="206">
        <f t="shared" si="63"/>
        <v>0</v>
      </c>
    </row>
    <row r="268" spans="1:33" s="231" customFormat="1" ht="15.75" hidden="1" customHeight="1" x14ac:dyDescent="0.25">
      <c r="A268" s="219" t="s">
        <v>830</v>
      </c>
      <c r="B268" s="213" t="s">
        <v>61</v>
      </c>
      <c r="C268" s="202" t="s">
        <v>586</v>
      </c>
      <c r="D268" s="205"/>
      <c r="E268" s="205"/>
      <c r="F268" s="206"/>
      <c r="G268" s="206"/>
      <c r="H268" s="206"/>
      <c r="I268" s="206"/>
      <c r="J268" s="206"/>
      <c r="K268" s="206"/>
      <c r="L268" s="206"/>
      <c r="M268" s="206" t="s">
        <v>329</v>
      </c>
      <c r="N268" s="206"/>
      <c r="O268" s="206"/>
      <c r="P268" s="206">
        <f t="shared" si="64"/>
        <v>0</v>
      </c>
      <c r="Q268" s="206">
        <f t="shared" si="63"/>
        <v>0</v>
      </c>
    </row>
    <row r="269" spans="1:33" s="231" customFormat="1" ht="15.75" hidden="1" customHeight="1" x14ac:dyDescent="0.25">
      <c r="A269" s="219" t="s">
        <v>508</v>
      </c>
      <c r="B269" s="196" t="s">
        <v>893</v>
      </c>
      <c r="C269" s="202" t="s">
        <v>586</v>
      </c>
      <c r="D269" s="205"/>
      <c r="E269" s="205"/>
      <c r="F269" s="206"/>
      <c r="G269" s="206"/>
      <c r="H269" s="206"/>
      <c r="I269" s="206"/>
      <c r="J269" s="206"/>
      <c r="K269" s="206"/>
      <c r="L269" s="206"/>
      <c r="M269" s="206" t="s">
        <v>329</v>
      </c>
      <c r="N269" s="206"/>
      <c r="O269" s="206"/>
      <c r="P269" s="206">
        <f t="shared" si="64"/>
        <v>0</v>
      </c>
      <c r="Q269" s="206">
        <f t="shared" si="63"/>
        <v>0</v>
      </c>
    </row>
    <row r="270" spans="1:33" s="231" customFormat="1" ht="15.75" hidden="1" customHeight="1" x14ac:dyDescent="0.25">
      <c r="A270" s="219" t="s">
        <v>509</v>
      </c>
      <c r="B270" s="197" t="s">
        <v>61</v>
      </c>
      <c r="C270" s="202" t="s">
        <v>586</v>
      </c>
      <c r="D270" s="205"/>
      <c r="E270" s="205"/>
      <c r="F270" s="206"/>
      <c r="G270" s="206"/>
      <c r="H270" s="206"/>
      <c r="I270" s="206"/>
      <c r="J270" s="206"/>
      <c r="K270" s="206"/>
      <c r="L270" s="206"/>
      <c r="M270" s="206" t="s">
        <v>329</v>
      </c>
      <c r="N270" s="206"/>
      <c r="O270" s="206"/>
      <c r="P270" s="206">
        <f t="shared" si="64"/>
        <v>0</v>
      </c>
      <c r="Q270" s="206">
        <f t="shared" si="63"/>
        <v>0</v>
      </c>
    </row>
    <row r="271" spans="1:33" s="231" customFormat="1" ht="15.75" hidden="1" customHeight="1" x14ac:dyDescent="0.25">
      <c r="A271" s="219" t="s">
        <v>615</v>
      </c>
      <c r="B271" s="212" t="s">
        <v>583</v>
      </c>
      <c r="C271" s="202" t="s">
        <v>586</v>
      </c>
      <c r="D271" s="205"/>
      <c r="E271" s="205"/>
      <c r="F271" s="206"/>
      <c r="G271" s="206"/>
      <c r="H271" s="206"/>
      <c r="I271" s="206"/>
      <c r="J271" s="206"/>
      <c r="K271" s="206"/>
      <c r="L271" s="206"/>
      <c r="M271" s="206" t="s">
        <v>329</v>
      </c>
      <c r="N271" s="206"/>
      <c r="O271" s="206"/>
      <c r="P271" s="206">
        <f t="shared" si="64"/>
        <v>0</v>
      </c>
      <c r="Q271" s="206">
        <f t="shared" si="63"/>
        <v>0</v>
      </c>
    </row>
    <row r="272" spans="1:33" s="231" customFormat="1" ht="15.75" hidden="1" customHeight="1" x14ac:dyDescent="0.25">
      <c r="A272" s="219" t="s">
        <v>616</v>
      </c>
      <c r="B272" s="197" t="s">
        <v>61</v>
      </c>
      <c r="C272" s="202" t="s">
        <v>586</v>
      </c>
      <c r="D272" s="205"/>
      <c r="E272" s="205"/>
      <c r="F272" s="206"/>
      <c r="G272" s="206"/>
      <c r="H272" s="206"/>
      <c r="I272" s="206"/>
      <c r="J272" s="206"/>
      <c r="K272" s="206"/>
      <c r="L272" s="206"/>
      <c r="M272" s="206" t="s">
        <v>329</v>
      </c>
      <c r="N272" s="206"/>
      <c r="O272" s="206"/>
      <c r="P272" s="206">
        <f t="shared" si="64"/>
        <v>0</v>
      </c>
      <c r="Q272" s="206">
        <f t="shared" si="63"/>
        <v>0</v>
      </c>
    </row>
    <row r="273" spans="1:17" s="231" customFormat="1" ht="15.75" hidden="1" customHeight="1" x14ac:dyDescent="0.25">
      <c r="A273" s="219" t="s">
        <v>617</v>
      </c>
      <c r="B273" s="212" t="s">
        <v>887</v>
      </c>
      <c r="C273" s="202" t="s">
        <v>586</v>
      </c>
      <c r="D273" s="205"/>
      <c r="E273" s="205"/>
      <c r="F273" s="206"/>
      <c r="G273" s="206"/>
      <c r="H273" s="206"/>
      <c r="I273" s="206"/>
      <c r="J273" s="206"/>
      <c r="K273" s="206"/>
      <c r="L273" s="206"/>
      <c r="M273" s="206" t="s">
        <v>329</v>
      </c>
      <c r="N273" s="206"/>
      <c r="O273" s="206"/>
      <c r="P273" s="206">
        <f t="shared" si="64"/>
        <v>0</v>
      </c>
      <c r="Q273" s="206">
        <f t="shared" si="63"/>
        <v>0</v>
      </c>
    </row>
    <row r="274" spans="1:17" s="231" customFormat="1" ht="15.75" hidden="1" customHeight="1" x14ac:dyDescent="0.25">
      <c r="A274" s="219" t="s">
        <v>618</v>
      </c>
      <c r="B274" s="197" t="s">
        <v>61</v>
      </c>
      <c r="C274" s="202" t="s">
        <v>586</v>
      </c>
      <c r="D274" s="205"/>
      <c r="E274" s="205"/>
      <c r="F274" s="206"/>
      <c r="G274" s="206"/>
      <c r="H274" s="206"/>
      <c r="I274" s="206"/>
      <c r="J274" s="206"/>
      <c r="K274" s="206"/>
      <c r="L274" s="206"/>
      <c r="M274" s="206" t="s">
        <v>329</v>
      </c>
      <c r="N274" s="206"/>
      <c r="O274" s="206"/>
      <c r="P274" s="206">
        <f t="shared" si="64"/>
        <v>0</v>
      </c>
      <c r="Q274" s="206">
        <f t="shared" si="63"/>
        <v>0</v>
      </c>
    </row>
    <row r="275" spans="1:17" s="231" customFormat="1" ht="15.75" hidden="1" customHeight="1" x14ac:dyDescent="0.25">
      <c r="A275" s="219" t="s">
        <v>619</v>
      </c>
      <c r="B275" s="212" t="s">
        <v>584</v>
      </c>
      <c r="C275" s="202" t="s">
        <v>586</v>
      </c>
      <c r="D275" s="205"/>
      <c r="E275" s="205"/>
      <c r="F275" s="206"/>
      <c r="G275" s="206"/>
      <c r="H275" s="206"/>
      <c r="I275" s="206"/>
      <c r="J275" s="206"/>
      <c r="K275" s="206"/>
      <c r="L275" s="206"/>
      <c r="M275" s="206" t="s">
        <v>329</v>
      </c>
      <c r="N275" s="206"/>
      <c r="O275" s="206"/>
      <c r="P275" s="206">
        <f t="shared" si="64"/>
        <v>0</v>
      </c>
      <c r="Q275" s="206">
        <f t="shared" si="63"/>
        <v>0</v>
      </c>
    </row>
    <row r="276" spans="1:17" s="231" customFormat="1" ht="15.75" hidden="1" customHeight="1" x14ac:dyDescent="0.25">
      <c r="A276" s="219" t="s">
        <v>620</v>
      </c>
      <c r="B276" s="197" t="s">
        <v>61</v>
      </c>
      <c r="C276" s="202" t="s">
        <v>586</v>
      </c>
      <c r="D276" s="205"/>
      <c r="E276" s="205"/>
      <c r="F276" s="206"/>
      <c r="G276" s="206"/>
      <c r="H276" s="206"/>
      <c r="I276" s="206"/>
      <c r="J276" s="206"/>
      <c r="K276" s="206"/>
      <c r="L276" s="206"/>
      <c r="M276" s="206" t="s">
        <v>329</v>
      </c>
      <c r="N276" s="206"/>
      <c r="O276" s="206"/>
      <c r="P276" s="206">
        <f t="shared" si="64"/>
        <v>0</v>
      </c>
      <c r="Q276" s="206">
        <f t="shared" si="63"/>
        <v>0</v>
      </c>
    </row>
    <row r="277" spans="1:17" s="231" customFormat="1" ht="15.75" hidden="1" customHeight="1" x14ac:dyDescent="0.25">
      <c r="A277" s="219" t="s">
        <v>915</v>
      </c>
      <c r="B277" s="212" t="s">
        <v>585</v>
      </c>
      <c r="C277" s="202" t="s">
        <v>586</v>
      </c>
      <c r="D277" s="205"/>
      <c r="E277" s="205"/>
      <c r="F277" s="206"/>
      <c r="G277" s="206"/>
      <c r="H277" s="206"/>
      <c r="I277" s="206"/>
      <c r="J277" s="206"/>
      <c r="K277" s="206"/>
      <c r="L277" s="206"/>
      <c r="M277" s="206" t="s">
        <v>329</v>
      </c>
      <c r="N277" s="206"/>
      <c r="O277" s="206"/>
      <c r="P277" s="206">
        <f t="shared" si="64"/>
        <v>0</v>
      </c>
      <c r="Q277" s="206">
        <f t="shared" si="63"/>
        <v>0</v>
      </c>
    </row>
    <row r="278" spans="1:17" s="231" customFormat="1" ht="15.75" hidden="1" customHeight="1" x14ac:dyDescent="0.25">
      <c r="A278" s="219" t="s">
        <v>621</v>
      </c>
      <c r="B278" s="197" t="s">
        <v>61</v>
      </c>
      <c r="C278" s="202" t="s">
        <v>586</v>
      </c>
      <c r="D278" s="205"/>
      <c r="E278" s="205"/>
      <c r="F278" s="206"/>
      <c r="G278" s="206"/>
      <c r="H278" s="206"/>
      <c r="I278" s="206"/>
      <c r="J278" s="206"/>
      <c r="K278" s="206"/>
      <c r="L278" s="206"/>
      <c r="M278" s="206" t="s">
        <v>329</v>
      </c>
      <c r="N278" s="206"/>
      <c r="O278" s="206"/>
      <c r="P278" s="206">
        <f t="shared" si="64"/>
        <v>0</v>
      </c>
      <c r="Q278" s="206">
        <f t="shared" si="63"/>
        <v>0</v>
      </c>
    </row>
    <row r="279" spans="1:17" s="231" customFormat="1" ht="15.75" hidden="1" customHeight="1" x14ac:dyDescent="0.25">
      <c r="A279" s="219" t="s">
        <v>732</v>
      </c>
      <c r="B279" s="212" t="s">
        <v>894</v>
      </c>
      <c r="C279" s="202" t="s">
        <v>586</v>
      </c>
      <c r="D279" s="205"/>
      <c r="E279" s="205"/>
      <c r="F279" s="206"/>
      <c r="G279" s="206"/>
      <c r="H279" s="206"/>
      <c r="I279" s="206"/>
      <c r="J279" s="206"/>
      <c r="K279" s="206"/>
      <c r="L279" s="206"/>
      <c r="M279" s="206" t="s">
        <v>329</v>
      </c>
      <c r="N279" s="206"/>
      <c r="O279" s="206"/>
      <c r="P279" s="206">
        <f t="shared" si="64"/>
        <v>0</v>
      </c>
      <c r="Q279" s="206">
        <f t="shared" si="63"/>
        <v>0</v>
      </c>
    </row>
    <row r="280" spans="1:17" s="231" customFormat="1" ht="15.75" hidden="1" customHeight="1" x14ac:dyDescent="0.25">
      <c r="A280" s="219" t="s">
        <v>622</v>
      </c>
      <c r="B280" s="197" t="s">
        <v>61</v>
      </c>
      <c r="C280" s="202" t="s">
        <v>586</v>
      </c>
      <c r="D280" s="205"/>
      <c r="E280" s="205"/>
      <c r="F280" s="206"/>
      <c r="G280" s="206"/>
      <c r="H280" s="206"/>
      <c r="I280" s="206"/>
      <c r="J280" s="206"/>
      <c r="K280" s="206"/>
      <c r="L280" s="206"/>
      <c r="M280" s="206" t="s">
        <v>329</v>
      </c>
      <c r="N280" s="206"/>
      <c r="O280" s="206"/>
      <c r="P280" s="206">
        <f t="shared" si="64"/>
        <v>0</v>
      </c>
      <c r="Q280" s="206">
        <f t="shared" si="63"/>
        <v>0</v>
      </c>
    </row>
    <row r="281" spans="1:17" s="231" customFormat="1" ht="31.5" hidden="1" customHeight="1" x14ac:dyDescent="0.25">
      <c r="A281" s="219" t="s">
        <v>623</v>
      </c>
      <c r="B281" s="196" t="s">
        <v>870</v>
      </c>
      <c r="C281" s="202" t="s">
        <v>586</v>
      </c>
      <c r="D281" s="205"/>
      <c r="E281" s="205"/>
      <c r="F281" s="206"/>
      <c r="G281" s="206"/>
      <c r="H281" s="206"/>
      <c r="I281" s="206"/>
      <c r="J281" s="206"/>
      <c r="K281" s="206"/>
      <c r="L281" s="206"/>
      <c r="M281" s="206" t="s">
        <v>329</v>
      </c>
      <c r="N281" s="206"/>
      <c r="O281" s="206"/>
      <c r="P281" s="206">
        <f t="shared" si="64"/>
        <v>0</v>
      </c>
      <c r="Q281" s="206">
        <f t="shared" si="63"/>
        <v>0</v>
      </c>
    </row>
    <row r="282" spans="1:17" s="231" customFormat="1" ht="15.75" hidden="1" customHeight="1" x14ac:dyDescent="0.25">
      <c r="A282" s="219" t="s">
        <v>624</v>
      </c>
      <c r="B282" s="197" t="s">
        <v>61</v>
      </c>
      <c r="C282" s="202" t="s">
        <v>586</v>
      </c>
      <c r="D282" s="205"/>
      <c r="E282" s="205"/>
      <c r="F282" s="206"/>
      <c r="G282" s="206"/>
      <c r="H282" s="206"/>
      <c r="I282" s="206"/>
      <c r="J282" s="206"/>
      <c r="K282" s="206"/>
      <c r="L282" s="206"/>
      <c r="M282" s="206" t="s">
        <v>329</v>
      </c>
      <c r="N282" s="206"/>
      <c r="O282" s="206"/>
      <c r="P282" s="206">
        <f t="shared" si="64"/>
        <v>0</v>
      </c>
      <c r="Q282" s="206">
        <f t="shared" si="63"/>
        <v>0</v>
      </c>
    </row>
    <row r="283" spans="1:17" s="231" customFormat="1" ht="15.75" hidden="1" customHeight="1" x14ac:dyDescent="0.25">
      <c r="A283" s="219" t="s">
        <v>831</v>
      </c>
      <c r="B283" s="197" t="s">
        <v>481</v>
      </c>
      <c r="C283" s="202" t="s">
        <v>586</v>
      </c>
      <c r="D283" s="205"/>
      <c r="E283" s="205"/>
      <c r="F283" s="206"/>
      <c r="G283" s="206"/>
      <c r="H283" s="206"/>
      <c r="I283" s="206"/>
      <c r="J283" s="206"/>
      <c r="K283" s="206"/>
      <c r="L283" s="206"/>
      <c r="M283" s="206" t="s">
        <v>329</v>
      </c>
      <c r="N283" s="206"/>
      <c r="O283" s="206"/>
      <c r="P283" s="206">
        <f t="shared" si="64"/>
        <v>0</v>
      </c>
      <c r="Q283" s="206">
        <f t="shared" si="63"/>
        <v>0</v>
      </c>
    </row>
    <row r="284" spans="1:17" s="231" customFormat="1" ht="15.75" hidden="1" customHeight="1" x14ac:dyDescent="0.25">
      <c r="A284" s="219" t="s">
        <v>833</v>
      </c>
      <c r="B284" s="213" t="s">
        <v>61</v>
      </c>
      <c r="C284" s="202" t="s">
        <v>586</v>
      </c>
      <c r="D284" s="205"/>
      <c r="E284" s="205"/>
      <c r="F284" s="206"/>
      <c r="G284" s="206"/>
      <c r="H284" s="206"/>
      <c r="I284" s="206"/>
      <c r="J284" s="206"/>
      <c r="K284" s="206"/>
      <c r="L284" s="206"/>
      <c r="M284" s="206" t="s">
        <v>329</v>
      </c>
      <c r="N284" s="206"/>
      <c r="O284" s="206"/>
      <c r="P284" s="206">
        <f t="shared" si="64"/>
        <v>0</v>
      </c>
      <c r="Q284" s="206">
        <f t="shared" si="63"/>
        <v>0</v>
      </c>
    </row>
    <row r="285" spans="1:17" s="231" customFormat="1" ht="15.75" hidden="1" customHeight="1" x14ac:dyDescent="0.25">
      <c r="A285" s="219" t="s">
        <v>832</v>
      </c>
      <c r="B285" s="197" t="s">
        <v>469</v>
      </c>
      <c r="C285" s="202" t="s">
        <v>586</v>
      </c>
      <c r="D285" s="205"/>
      <c r="E285" s="205"/>
      <c r="F285" s="206"/>
      <c r="G285" s="206"/>
      <c r="H285" s="206"/>
      <c r="I285" s="206"/>
      <c r="J285" s="206"/>
      <c r="K285" s="206"/>
      <c r="L285" s="206"/>
      <c r="M285" s="206" t="s">
        <v>329</v>
      </c>
      <c r="N285" s="206"/>
      <c r="O285" s="206"/>
      <c r="P285" s="206">
        <f t="shared" si="64"/>
        <v>0</v>
      </c>
      <c r="Q285" s="206">
        <f t="shared" si="63"/>
        <v>0</v>
      </c>
    </row>
    <row r="286" spans="1:17" s="231" customFormat="1" ht="15.75" hidden="1" customHeight="1" x14ac:dyDescent="0.25">
      <c r="A286" s="219" t="s">
        <v>834</v>
      </c>
      <c r="B286" s="213" t="s">
        <v>61</v>
      </c>
      <c r="C286" s="202" t="s">
        <v>586</v>
      </c>
      <c r="D286" s="205"/>
      <c r="E286" s="205"/>
      <c r="F286" s="206"/>
      <c r="G286" s="206"/>
      <c r="H286" s="206"/>
      <c r="I286" s="206"/>
      <c r="J286" s="206"/>
      <c r="K286" s="206"/>
      <c r="L286" s="206"/>
      <c r="M286" s="206" t="s">
        <v>329</v>
      </c>
      <c r="N286" s="206"/>
      <c r="O286" s="206"/>
      <c r="P286" s="206">
        <f t="shared" si="64"/>
        <v>0</v>
      </c>
      <c r="Q286" s="206">
        <f t="shared" si="63"/>
        <v>0</v>
      </c>
    </row>
    <row r="287" spans="1:17" s="231" customFormat="1" ht="15.75" hidden="1" customHeight="1" x14ac:dyDescent="0.25">
      <c r="A287" s="219" t="s">
        <v>625</v>
      </c>
      <c r="B287" s="196" t="s">
        <v>633</v>
      </c>
      <c r="C287" s="202" t="s">
        <v>586</v>
      </c>
      <c r="D287" s="205"/>
      <c r="E287" s="205"/>
      <c r="F287" s="206"/>
      <c r="G287" s="206"/>
      <c r="H287" s="206"/>
      <c r="I287" s="206"/>
      <c r="J287" s="206"/>
      <c r="K287" s="206"/>
      <c r="L287" s="206"/>
      <c r="M287" s="206" t="s">
        <v>329</v>
      </c>
      <c r="N287" s="206"/>
      <c r="O287" s="206"/>
      <c r="P287" s="206">
        <f t="shared" si="64"/>
        <v>0</v>
      </c>
      <c r="Q287" s="206">
        <f t="shared" si="63"/>
        <v>0</v>
      </c>
    </row>
    <row r="288" spans="1:17" s="231" customFormat="1" ht="15.75" hidden="1" customHeight="1" x14ac:dyDescent="0.25">
      <c r="A288" s="219" t="s">
        <v>626</v>
      </c>
      <c r="B288" s="197" t="s">
        <v>61</v>
      </c>
      <c r="C288" s="202" t="s">
        <v>586</v>
      </c>
      <c r="D288" s="205"/>
      <c r="E288" s="205"/>
      <c r="F288" s="206"/>
      <c r="G288" s="206"/>
      <c r="H288" s="206"/>
      <c r="I288" s="206"/>
      <c r="J288" s="206"/>
      <c r="K288" s="206"/>
      <c r="L288" s="206"/>
      <c r="M288" s="206" t="s">
        <v>329</v>
      </c>
      <c r="N288" s="206"/>
      <c r="O288" s="206"/>
      <c r="P288" s="206">
        <f t="shared" si="64"/>
        <v>0</v>
      </c>
      <c r="Q288" s="206">
        <f t="shared" si="63"/>
        <v>0</v>
      </c>
    </row>
    <row r="289" spans="1:17" s="231" customFormat="1" ht="15.75" hidden="1" customHeight="1" x14ac:dyDescent="0.25">
      <c r="A289" s="219" t="s">
        <v>408</v>
      </c>
      <c r="B289" s="214" t="s">
        <v>871</v>
      </c>
      <c r="C289" s="202" t="s">
        <v>586</v>
      </c>
      <c r="D289" s="205"/>
      <c r="E289" s="205"/>
      <c r="F289" s="206"/>
      <c r="G289" s="206"/>
      <c r="H289" s="206"/>
      <c r="I289" s="206"/>
      <c r="J289" s="206"/>
      <c r="K289" s="206"/>
      <c r="L289" s="206"/>
      <c r="M289" s="206" t="s">
        <v>329</v>
      </c>
      <c r="N289" s="206"/>
      <c r="O289" s="206"/>
      <c r="P289" s="206">
        <f t="shared" si="64"/>
        <v>0</v>
      </c>
      <c r="Q289" s="206">
        <f t="shared" si="63"/>
        <v>0</v>
      </c>
    </row>
    <row r="290" spans="1:17" s="231" customFormat="1" ht="15.75" hidden="1" customHeight="1" x14ac:dyDescent="0.25">
      <c r="A290" s="219" t="s">
        <v>510</v>
      </c>
      <c r="B290" s="196" t="s">
        <v>405</v>
      </c>
      <c r="C290" s="202" t="s">
        <v>586</v>
      </c>
      <c r="D290" s="205"/>
      <c r="E290" s="205"/>
      <c r="F290" s="206"/>
      <c r="G290" s="206"/>
      <c r="H290" s="206"/>
      <c r="I290" s="206"/>
      <c r="J290" s="206"/>
      <c r="K290" s="206"/>
      <c r="L290" s="206"/>
      <c r="M290" s="206" t="s">
        <v>329</v>
      </c>
      <c r="N290" s="206"/>
      <c r="O290" s="206"/>
      <c r="P290" s="206">
        <f t="shared" si="64"/>
        <v>0</v>
      </c>
      <c r="Q290" s="206">
        <f t="shared" si="63"/>
        <v>0</v>
      </c>
    </row>
    <row r="291" spans="1:17" s="231" customFormat="1" ht="15.75" hidden="1" customHeight="1" x14ac:dyDescent="0.25">
      <c r="A291" s="219" t="s">
        <v>511</v>
      </c>
      <c r="B291" s="197" t="s">
        <v>61</v>
      </c>
      <c r="C291" s="202" t="s">
        <v>586</v>
      </c>
      <c r="D291" s="205"/>
      <c r="E291" s="205"/>
      <c r="F291" s="206"/>
      <c r="G291" s="206"/>
      <c r="H291" s="206"/>
      <c r="I291" s="206"/>
      <c r="J291" s="206"/>
      <c r="K291" s="206"/>
      <c r="L291" s="206"/>
      <c r="M291" s="206" t="s">
        <v>329</v>
      </c>
      <c r="N291" s="206"/>
      <c r="O291" s="206"/>
      <c r="P291" s="206">
        <f t="shared" si="64"/>
        <v>0</v>
      </c>
      <c r="Q291" s="206">
        <f t="shared" si="63"/>
        <v>0</v>
      </c>
    </row>
    <row r="292" spans="1:17" s="231" customFormat="1" ht="15.75" hidden="1" customHeight="1" x14ac:dyDescent="0.25">
      <c r="A292" s="219" t="s">
        <v>512</v>
      </c>
      <c r="B292" s="196" t="s">
        <v>872</v>
      </c>
      <c r="C292" s="202" t="s">
        <v>586</v>
      </c>
      <c r="D292" s="205"/>
      <c r="E292" s="205"/>
      <c r="F292" s="206"/>
      <c r="G292" s="206"/>
      <c r="H292" s="206"/>
      <c r="I292" s="206"/>
      <c r="J292" s="206"/>
      <c r="K292" s="206"/>
      <c r="L292" s="206"/>
      <c r="M292" s="206" t="s">
        <v>329</v>
      </c>
      <c r="N292" s="206"/>
      <c r="O292" s="206"/>
      <c r="P292" s="206">
        <f t="shared" si="64"/>
        <v>0</v>
      </c>
      <c r="Q292" s="206">
        <f t="shared" si="63"/>
        <v>0</v>
      </c>
    </row>
    <row r="293" spans="1:17" s="231" customFormat="1" ht="15.75" hidden="1" customHeight="1" x14ac:dyDescent="0.25">
      <c r="A293" s="219" t="s">
        <v>514</v>
      </c>
      <c r="B293" s="197" t="s">
        <v>476</v>
      </c>
      <c r="C293" s="202" t="s">
        <v>586</v>
      </c>
      <c r="D293" s="205"/>
      <c r="E293" s="205"/>
      <c r="F293" s="206"/>
      <c r="G293" s="206"/>
      <c r="H293" s="206"/>
      <c r="I293" s="206"/>
      <c r="J293" s="206"/>
      <c r="K293" s="206"/>
      <c r="L293" s="206"/>
      <c r="M293" s="206" t="s">
        <v>329</v>
      </c>
      <c r="N293" s="206"/>
      <c r="O293" s="206"/>
      <c r="P293" s="206">
        <f t="shared" si="64"/>
        <v>0</v>
      </c>
      <c r="Q293" s="206">
        <f t="shared" si="63"/>
        <v>0</v>
      </c>
    </row>
    <row r="294" spans="1:17" s="231" customFormat="1" ht="15.75" hidden="1" customHeight="1" x14ac:dyDescent="0.25">
      <c r="A294" s="219" t="s">
        <v>515</v>
      </c>
      <c r="B294" s="213" t="s">
        <v>61</v>
      </c>
      <c r="C294" s="202" t="s">
        <v>586</v>
      </c>
      <c r="D294" s="205"/>
      <c r="E294" s="205"/>
      <c r="F294" s="206"/>
      <c r="G294" s="206"/>
      <c r="H294" s="206"/>
      <c r="I294" s="206"/>
      <c r="J294" s="206"/>
      <c r="K294" s="206"/>
      <c r="L294" s="206"/>
      <c r="M294" s="206" t="s">
        <v>329</v>
      </c>
      <c r="N294" s="206"/>
      <c r="O294" s="206"/>
      <c r="P294" s="206">
        <f t="shared" si="64"/>
        <v>0</v>
      </c>
      <c r="Q294" s="206">
        <f t="shared" si="63"/>
        <v>0</v>
      </c>
    </row>
    <row r="295" spans="1:17" s="231" customFormat="1" ht="15.75" hidden="1" customHeight="1" x14ac:dyDescent="0.25">
      <c r="A295" s="219" t="s">
        <v>516</v>
      </c>
      <c r="B295" s="197" t="s">
        <v>536</v>
      </c>
      <c r="C295" s="202" t="s">
        <v>586</v>
      </c>
      <c r="D295" s="205"/>
      <c r="E295" s="205"/>
      <c r="F295" s="206"/>
      <c r="G295" s="206"/>
      <c r="H295" s="206"/>
      <c r="I295" s="206"/>
      <c r="J295" s="206"/>
      <c r="K295" s="206"/>
      <c r="L295" s="206"/>
      <c r="M295" s="206" t="s">
        <v>329</v>
      </c>
      <c r="N295" s="206"/>
      <c r="O295" s="206"/>
      <c r="P295" s="206">
        <f t="shared" si="64"/>
        <v>0</v>
      </c>
      <c r="Q295" s="206">
        <f t="shared" si="63"/>
        <v>0</v>
      </c>
    </row>
    <row r="296" spans="1:17" s="231" customFormat="1" ht="15.75" hidden="1" customHeight="1" x14ac:dyDescent="0.25">
      <c r="A296" s="219" t="s">
        <v>517</v>
      </c>
      <c r="B296" s="213" t="s">
        <v>61</v>
      </c>
      <c r="C296" s="202" t="s">
        <v>586</v>
      </c>
      <c r="D296" s="205"/>
      <c r="E296" s="205"/>
      <c r="F296" s="206"/>
      <c r="G296" s="206"/>
      <c r="H296" s="206"/>
      <c r="I296" s="206"/>
      <c r="J296" s="206"/>
      <c r="K296" s="206"/>
      <c r="L296" s="206"/>
      <c r="M296" s="206" t="s">
        <v>329</v>
      </c>
      <c r="N296" s="206"/>
      <c r="O296" s="206"/>
      <c r="P296" s="206">
        <f t="shared" si="64"/>
        <v>0</v>
      </c>
      <c r="Q296" s="206">
        <f t="shared" si="63"/>
        <v>0</v>
      </c>
    </row>
    <row r="297" spans="1:17" s="231" customFormat="1" ht="31.5" hidden="1" customHeight="1" x14ac:dyDescent="0.25">
      <c r="A297" s="219" t="s">
        <v>513</v>
      </c>
      <c r="B297" s="196" t="s">
        <v>740</v>
      </c>
      <c r="C297" s="202" t="s">
        <v>586</v>
      </c>
      <c r="D297" s="205"/>
      <c r="E297" s="205"/>
      <c r="F297" s="206"/>
      <c r="G297" s="206"/>
      <c r="H297" s="206"/>
      <c r="I297" s="206"/>
      <c r="J297" s="206"/>
      <c r="K297" s="206"/>
      <c r="L297" s="206"/>
      <c r="M297" s="206" t="s">
        <v>329</v>
      </c>
      <c r="N297" s="206"/>
      <c r="O297" s="206"/>
      <c r="P297" s="206">
        <f t="shared" si="64"/>
        <v>0</v>
      </c>
      <c r="Q297" s="206">
        <f t="shared" si="63"/>
        <v>0</v>
      </c>
    </row>
    <row r="298" spans="1:17" s="231" customFormat="1" ht="15.75" hidden="1" customHeight="1" x14ac:dyDescent="0.25">
      <c r="A298" s="219" t="s">
        <v>518</v>
      </c>
      <c r="B298" s="197" t="s">
        <v>61</v>
      </c>
      <c r="C298" s="202" t="s">
        <v>586</v>
      </c>
      <c r="D298" s="205"/>
      <c r="E298" s="205"/>
      <c r="F298" s="206"/>
      <c r="G298" s="206"/>
      <c r="H298" s="206"/>
      <c r="I298" s="206"/>
      <c r="J298" s="206"/>
      <c r="K298" s="206"/>
      <c r="L298" s="206"/>
      <c r="M298" s="206" t="s">
        <v>329</v>
      </c>
      <c r="N298" s="206"/>
      <c r="O298" s="206"/>
      <c r="P298" s="206">
        <f t="shared" si="64"/>
        <v>0</v>
      </c>
      <c r="Q298" s="206">
        <f t="shared" si="63"/>
        <v>0</v>
      </c>
    </row>
    <row r="299" spans="1:17" s="231" customFormat="1" ht="15.75" hidden="1" customHeight="1" x14ac:dyDescent="0.25">
      <c r="A299" s="219" t="s">
        <v>519</v>
      </c>
      <c r="B299" s="196" t="s">
        <v>537</v>
      </c>
      <c r="C299" s="202" t="s">
        <v>586</v>
      </c>
      <c r="D299" s="205"/>
      <c r="E299" s="205"/>
      <c r="F299" s="206"/>
      <c r="G299" s="206"/>
      <c r="H299" s="206"/>
      <c r="I299" s="206"/>
      <c r="J299" s="206"/>
      <c r="K299" s="206"/>
      <c r="L299" s="206"/>
      <c r="M299" s="206" t="s">
        <v>329</v>
      </c>
      <c r="N299" s="206"/>
      <c r="O299" s="206"/>
      <c r="P299" s="206">
        <f t="shared" si="64"/>
        <v>0</v>
      </c>
      <c r="Q299" s="206">
        <f t="shared" si="63"/>
        <v>0</v>
      </c>
    </row>
    <row r="300" spans="1:17" s="231" customFormat="1" ht="15.75" hidden="1" customHeight="1" x14ac:dyDescent="0.25">
      <c r="A300" s="219" t="s">
        <v>524</v>
      </c>
      <c r="B300" s="197" t="s">
        <v>61</v>
      </c>
      <c r="C300" s="202" t="s">
        <v>586</v>
      </c>
      <c r="D300" s="205"/>
      <c r="E300" s="205"/>
      <c r="F300" s="206"/>
      <c r="G300" s="206"/>
      <c r="H300" s="206"/>
      <c r="I300" s="206"/>
      <c r="J300" s="206"/>
      <c r="K300" s="206"/>
      <c r="L300" s="206"/>
      <c r="M300" s="206" t="s">
        <v>329</v>
      </c>
      <c r="N300" s="206"/>
      <c r="O300" s="206"/>
      <c r="P300" s="206">
        <f t="shared" si="64"/>
        <v>0</v>
      </c>
      <c r="Q300" s="206">
        <f t="shared" si="63"/>
        <v>0</v>
      </c>
    </row>
    <row r="301" spans="1:17" s="231" customFormat="1" ht="15.75" hidden="1" customHeight="1" x14ac:dyDescent="0.25">
      <c r="A301" s="219" t="s">
        <v>520</v>
      </c>
      <c r="B301" s="196" t="s">
        <v>538</v>
      </c>
      <c r="C301" s="202" t="s">
        <v>586</v>
      </c>
      <c r="D301" s="205"/>
      <c r="E301" s="205"/>
      <c r="F301" s="206"/>
      <c r="G301" s="206"/>
      <c r="H301" s="206"/>
      <c r="I301" s="206"/>
      <c r="J301" s="206"/>
      <c r="K301" s="206"/>
      <c r="L301" s="206"/>
      <c r="M301" s="206" t="s">
        <v>329</v>
      </c>
      <c r="N301" s="206"/>
      <c r="O301" s="206"/>
      <c r="P301" s="206">
        <f t="shared" si="64"/>
        <v>0</v>
      </c>
      <c r="Q301" s="206">
        <f t="shared" si="63"/>
        <v>0</v>
      </c>
    </row>
    <row r="302" spans="1:17" s="231" customFormat="1" ht="15.75" hidden="1" customHeight="1" x14ac:dyDescent="0.25">
      <c r="A302" s="219" t="s">
        <v>525</v>
      </c>
      <c r="B302" s="197" t="s">
        <v>61</v>
      </c>
      <c r="C302" s="202" t="s">
        <v>586</v>
      </c>
      <c r="D302" s="205"/>
      <c r="E302" s="205"/>
      <c r="F302" s="206"/>
      <c r="G302" s="206"/>
      <c r="H302" s="206"/>
      <c r="I302" s="206"/>
      <c r="J302" s="206"/>
      <c r="K302" s="206"/>
      <c r="L302" s="206"/>
      <c r="M302" s="206" t="s">
        <v>329</v>
      </c>
      <c r="N302" s="206"/>
      <c r="O302" s="206"/>
      <c r="P302" s="206">
        <f t="shared" si="64"/>
        <v>0</v>
      </c>
      <c r="Q302" s="206">
        <f t="shared" si="63"/>
        <v>0</v>
      </c>
    </row>
    <row r="303" spans="1:17" s="231" customFormat="1" ht="15.75" hidden="1" customHeight="1" x14ac:dyDescent="0.25">
      <c r="A303" s="219" t="s">
        <v>521</v>
      </c>
      <c r="B303" s="196" t="s">
        <v>539</v>
      </c>
      <c r="C303" s="202" t="s">
        <v>586</v>
      </c>
      <c r="D303" s="205"/>
      <c r="E303" s="205"/>
      <c r="F303" s="206"/>
      <c r="G303" s="206"/>
      <c r="H303" s="206"/>
      <c r="I303" s="206"/>
      <c r="J303" s="206"/>
      <c r="K303" s="206"/>
      <c r="L303" s="206"/>
      <c r="M303" s="206" t="s">
        <v>329</v>
      </c>
      <c r="N303" s="206"/>
      <c r="O303" s="206"/>
      <c r="P303" s="206">
        <f t="shared" si="64"/>
        <v>0</v>
      </c>
      <c r="Q303" s="206">
        <f t="shared" si="63"/>
        <v>0</v>
      </c>
    </row>
    <row r="304" spans="1:17" s="231" customFormat="1" ht="15.75" hidden="1" customHeight="1" x14ac:dyDescent="0.25">
      <c r="A304" s="219" t="s">
        <v>526</v>
      </c>
      <c r="B304" s="197" t="s">
        <v>61</v>
      </c>
      <c r="C304" s="202" t="s">
        <v>586</v>
      </c>
      <c r="D304" s="205"/>
      <c r="E304" s="205"/>
      <c r="F304" s="206"/>
      <c r="G304" s="206"/>
      <c r="H304" s="206"/>
      <c r="I304" s="206"/>
      <c r="J304" s="206"/>
      <c r="K304" s="206"/>
      <c r="L304" s="206"/>
      <c r="M304" s="206" t="s">
        <v>329</v>
      </c>
      <c r="N304" s="206"/>
      <c r="O304" s="206"/>
      <c r="P304" s="206">
        <f t="shared" si="64"/>
        <v>0</v>
      </c>
      <c r="Q304" s="206">
        <f t="shared" si="63"/>
        <v>0</v>
      </c>
    </row>
    <row r="305" spans="1:17" s="231" customFormat="1" ht="15.75" hidden="1" customHeight="1" x14ac:dyDescent="0.25">
      <c r="A305" s="219" t="s">
        <v>522</v>
      </c>
      <c r="B305" s="196" t="s">
        <v>540</v>
      </c>
      <c r="C305" s="202" t="s">
        <v>586</v>
      </c>
      <c r="D305" s="205"/>
      <c r="E305" s="205"/>
      <c r="F305" s="206"/>
      <c r="G305" s="206"/>
      <c r="H305" s="206"/>
      <c r="I305" s="206"/>
      <c r="J305" s="206"/>
      <c r="K305" s="206"/>
      <c r="L305" s="206"/>
      <c r="M305" s="206" t="s">
        <v>329</v>
      </c>
      <c r="N305" s="206"/>
      <c r="O305" s="206"/>
      <c r="P305" s="206">
        <f t="shared" si="64"/>
        <v>0</v>
      </c>
      <c r="Q305" s="206">
        <f t="shared" si="63"/>
        <v>0</v>
      </c>
    </row>
    <row r="306" spans="1:17" s="231" customFormat="1" ht="15.75" hidden="1" customHeight="1" x14ac:dyDescent="0.25">
      <c r="A306" s="219" t="s">
        <v>527</v>
      </c>
      <c r="B306" s="197" t="s">
        <v>61</v>
      </c>
      <c r="C306" s="202" t="s">
        <v>586</v>
      </c>
      <c r="D306" s="205"/>
      <c r="E306" s="205"/>
      <c r="F306" s="206"/>
      <c r="G306" s="206"/>
      <c r="H306" s="206"/>
      <c r="I306" s="206"/>
      <c r="J306" s="206"/>
      <c r="K306" s="206"/>
      <c r="L306" s="206"/>
      <c r="M306" s="206" t="s">
        <v>329</v>
      </c>
      <c r="N306" s="206"/>
      <c r="O306" s="206"/>
      <c r="P306" s="206">
        <f t="shared" si="64"/>
        <v>0</v>
      </c>
      <c r="Q306" s="206">
        <f t="shared" si="63"/>
        <v>0</v>
      </c>
    </row>
    <row r="307" spans="1:17" s="231" customFormat="1" ht="31.5" hidden="1" customHeight="1" x14ac:dyDescent="0.25">
      <c r="A307" s="219" t="s">
        <v>523</v>
      </c>
      <c r="B307" s="196" t="s">
        <v>571</v>
      </c>
      <c r="C307" s="202" t="s">
        <v>586</v>
      </c>
      <c r="D307" s="205"/>
      <c r="E307" s="205"/>
      <c r="F307" s="206"/>
      <c r="G307" s="206"/>
      <c r="H307" s="206"/>
      <c r="I307" s="206"/>
      <c r="J307" s="206"/>
      <c r="K307" s="206"/>
      <c r="L307" s="206"/>
      <c r="M307" s="206" t="s">
        <v>329</v>
      </c>
      <c r="N307" s="206"/>
      <c r="O307" s="206"/>
      <c r="P307" s="206">
        <f t="shared" si="64"/>
        <v>0</v>
      </c>
      <c r="Q307" s="206">
        <f t="shared" si="63"/>
        <v>0</v>
      </c>
    </row>
    <row r="308" spans="1:17" s="231" customFormat="1" ht="15.75" hidden="1" customHeight="1" x14ac:dyDescent="0.25">
      <c r="A308" s="219" t="s">
        <v>528</v>
      </c>
      <c r="B308" s="197" t="s">
        <v>61</v>
      </c>
      <c r="C308" s="202" t="s">
        <v>586</v>
      </c>
      <c r="D308" s="205"/>
      <c r="E308" s="205"/>
      <c r="F308" s="206"/>
      <c r="G308" s="206"/>
      <c r="H308" s="206"/>
      <c r="I308" s="206"/>
      <c r="J308" s="206"/>
      <c r="K308" s="206"/>
      <c r="L308" s="206"/>
      <c r="M308" s="206" t="s">
        <v>329</v>
      </c>
      <c r="N308" s="206"/>
      <c r="O308" s="206"/>
      <c r="P308" s="206">
        <f t="shared" si="64"/>
        <v>0</v>
      </c>
      <c r="Q308" s="206">
        <f t="shared" si="63"/>
        <v>0</v>
      </c>
    </row>
    <row r="309" spans="1:17" s="231" customFormat="1" ht="15.75" hidden="1" customHeight="1" x14ac:dyDescent="0.25">
      <c r="A309" s="219" t="s">
        <v>749</v>
      </c>
      <c r="B309" s="197" t="s">
        <v>750</v>
      </c>
      <c r="C309" s="202" t="s">
        <v>586</v>
      </c>
      <c r="D309" s="205"/>
      <c r="E309" s="205"/>
      <c r="F309" s="206"/>
      <c r="G309" s="206"/>
      <c r="H309" s="206"/>
      <c r="I309" s="206"/>
      <c r="J309" s="206"/>
      <c r="K309" s="206"/>
      <c r="L309" s="206"/>
      <c r="M309" s="206" t="s">
        <v>329</v>
      </c>
      <c r="N309" s="206"/>
      <c r="O309" s="206"/>
      <c r="P309" s="206">
        <f t="shared" si="64"/>
        <v>0</v>
      </c>
      <c r="Q309" s="206">
        <f t="shared" si="63"/>
        <v>0</v>
      </c>
    </row>
    <row r="310" spans="1:17" s="231" customFormat="1" ht="15.75" hidden="1" customHeight="1" x14ac:dyDescent="0.25">
      <c r="A310" s="219" t="s">
        <v>954</v>
      </c>
      <c r="B310" s="197" t="s">
        <v>61</v>
      </c>
      <c r="C310" s="202" t="s">
        <v>586</v>
      </c>
      <c r="D310" s="205"/>
      <c r="E310" s="205"/>
      <c r="F310" s="206"/>
      <c r="G310" s="206"/>
      <c r="H310" s="206"/>
      <c r="I310" s="206"/>
      <c r="J310" s="206"/>
      <c r="K310" s="206"/>
      <c r="L310" s="206"/>
      <c r="M310" s="206" t="s">
        <v>329</v>
      </c>
      <c r="N310" s="206"/>
      <c r="O310" s="206"/>
      <c r="P310" s="206">
        <f t="shared" si="64"/>
        <v>0</v>
      </c>
      <c r="Q310" s="206">
        <f t="shared" si="63"/>
        <v>0</v>
      </c>
    </row>
    <row r="311" spans="1:17" s="231" customFormat="1" ht="15.75" hidden="1" customHeight="1" x14ac:dyDescent="0.25">
      <c r="A311" s="219" t="s">
        <v>945</v>
      </c>
      <c r="B311" s="196" t="s">
        <v>944</v>
      </c>
      <c r="C311" s="202" t="s">
        <v>586</v>
      </c>
      <c r="D311" s="205"/>
      <c r="E311" s="205"/>
      <c r="F311" s="206"/>
      <c r="G311" s="206"/>
      <c r="H311" s="206"/>
      <c r="I311" s="206"/>
      <c r="J311" s="206"/>
      <c r="K311" s="206"/>
      <c r="L311" s="206"/>
      <c r="M311" s="206" t="s">
        <v>329</v>
      </c>
      <c r="N311" s="206"/>
      <c r="O311" s="206"/>
      <c r="P311" s="206">
        <f t="shared" si="64"/>
        <v>0</v>
      </c>
      <c r="Q311" s="206">
        <f t="shared" si="63"/>
        <v>0</v>
      </c>
    </row>
    <row r="312" spans="1:17" s="231" customFormat="1" ht="31.5" hidden="1" customHeight="1" x14ac:dyDescent="0.25">
      <c r="A312" s="219" t="s">
        <v>409</v>
      </c>
      <c r="B312" s="214" t="s">
        <v>873</v>
      </c>
      <c r="C312" s="202" t="s">
        <v>32</v>
      </c>
      <c r="D312" s="205"/>
      <c r="E312" s="205"/>
      <c r="F312" s="206"/>
      <c r="G312" s="206"/>
      <c r="H312" s="206"/>
      <c r="I312" s="206"/>
      <c r="J312" s="206"/>
      <c r="K312" s="206"/>
      <c r="L312" s="206"/>
      <c r="M312" s="206" t="s">
        <v>329</v>
      </c>
      <c r="N312" s="206"/>
      <c r="O312" s="206"/>
      <c r="P312" s="206">
        <f t="shared" si="64"/>
        <v>0</v>
      </c>
      <c r="Q312" s="206">
        <f t="shared" si="63"/>
        <v>0</v>
      </c>
    </row>
    <row r="313" spans="1:17" s="231" customFormat="1" ht="15.75" hidden="1" customHeight="1" x14ac:dyDescent="0.25">
      <c r="A313" s="219" t="s">
        <v>529</v>
      </c>
      <c r="B313" s="196" t="s">
        <v>784</v>
      </c>
      <c r="C313" s="202" t="s">
        <v>32</v>
      </c>
      <c r="D313" s="205"/>
      <c r="E313" s="205"/>
      <c r="F313" s="206"/>
      <c r="G313" s="206"/>
      <c r="H313" s="206"/>
      <c r="I313" s="206"/>
      <c r="J313" s="206"/>
      <c r="K313" s="206"/>
      <c r="L313" s="206"/>
      <c r="M313" s="206" t="s">
        <v>329</v>
      </c>
      <c r="N313" s="206"/>
      <c r="O313" s="206"/>
      <c r="P313" s="206">
        <f t="shared" si="64"/>
        <v>0</v>
      </c>
      <c r="Q313" s="206">
        <f t="shared" si="63"/>
        <v>0</v>
      </c>
    </row>
    <row r="314" spans="1:17" s="231" customFormat="1" ht="31.5" hidden="1" customHeight="1" x14ac:dyDescent="0.25">
      <c r="A314" s="219" t="s">
        <v>751</v>
      </c>
      <c r="B314" s="196" t="s">
        <v>785</v>
      </c>
      <c r="C314" s="202" t="s">
        <v>32</v>
      </c>
      <c r="D314" s="205"/>
      <c r="E314" s="205"/>
      <c r="F314" s="206"/>
      <c r="G314" s="206"/>
      <c r="H314" s="206"/>
      <c r="I314" s="206"/>
      <c r="J314" s="206"/>
      <c r="K314" s="206"/>
      <c r="L314" s="206"/>
      <c r="M314" s="206" t="s">
        <v>329</v>
      </c>
      <c r="N314" s="206"/>
      <c r="O314" s="206"/>
      <c r="P314" s="206">
        <f t="shared" si="64"/>
        <v>0</v>
      </c>
      <c r="Q314" s="206">
        <f t="shared" si="63"/>
        <v>0</v>
      </c>
    </row>
    <row r="315" spans="1:17" s="231" customFormat="1" ht="31.5" hidden="1" customHeight="1" x14ac:dyDescent="0.25">
      <c r="A315" s="219" t="s">
        <v>752</v>
      </c>
      <c r="B315" s="196" t="s">
        <v>786</v>
      </c>
      <c r="C315" s="202" t="s">
        <v>32</v>
      </c>
      <c r="D315" s="205"/>
      <c r="E315" s="205"/>
      <c r="F315" s="206"/>
      <c r="G315" s="206"/>
      <c r="H315" s="206"/>
      <c r="I315" s="206"/>
      <c r="J315" s="206"/>
      <c r="K315" s="206"/>
      <c r="L315" s="206"/>
      <c r="M315" s="206" t="s">
        <v>329</v>
      </c>
      <c r="N315" s="206"/>
      <c r="O315" s="206"/>
      <c r="P315" s="206">
        <f t="shared" si="64"/>
        <v>0</v>
      </c>
      <c r="Q315" s="206">
        <f t="shared" si="63"/>
        <v>0</v>
      </c>
    </row>
    <row r="316" spans="1:17" s="231" customFormat="1" ht="31.5" hidden="1" customHeight="1" x14ac:dyDescent="0.25">
      <c r="A316" s="219" t="s">
        <v>835</v>
      </c>
      <c r="B316" s="196" t="s">
        <v>787</v>
      </c>
      <c r="C316" s="202" t="s">
        <v>32</v>
      </c>
      <c r="D316" s="205"/>
      <c r="E316" s="205"/>
      <c r="F316" s="206"/>
      <c r="G316" s="206"/>
      <c r="H316" s="206"/>
      <c r="I316" s="206"/>
      <c r="J316" s="206"/>
      <c r="K316" s="206"/>
      <c r="L316" s="206"/>
      <c r="M316" s="206" t="s">
        <v>329</v>
      </c>
      <c r="N316" s="206"/>
      <c r="O316" s="206"/>
      <c r="P316" s="206">
        <f t="shared" si="64"/>
        <v>0</v>
      </c>
      <c r="Q316" s="206">
        <f t="shared" si="63"/>
        <v>0</v>
      </c>
    </row>
    <row r="317" spans="1:17" s="231" customFormat="1" ht="15.75" hidden="1" customHeight="1" x14ac:dyDescent="0.25">
      <c r="A317" s="219" t="s">
        <v>530</v>
      </c>
      <c r="B317" s="212" t="s">
        <v>895</v>
      </c>
      <c r="C317" s="202" t="s">
        <v>32</v>
      </c>
      <c r="D317" s="205"/>
      <c r="E317" s="205"/>
      <c r="F317" s="206"/>
      <c r="G317" s="206"/>
      <c r="H317" s="206"/>
      <c r="I317" s="206"/>
      <c r="J317" s="206"/>
      <c r="K317" s="206"/>
      <c r="L317" s="206"/>
      <c r="M317" s="206" t="s">
        <v>329</v>
      </c>
      <c r="N317" s="206"/>
      <c r="O317" s="206"/>
      <c r="P317" s="206">
        <f t="shared" si="64"/>
        <v>0</v>
      </c>
      <c r="Q317" s="206">
        <f t="shared" si="63"/>
        <v>0</v>
      </c>
    </row>
    <row r="318" spans="1:17" s="231" customFormat="1" ht="15.75" hidden="1" customHeight="1" x14ac:dyDescent="0.25">
      <c r="A318" s="219" t="s">
        <v>531</v>
      </c>
      <c r="B318" s="212" t="s">
        <v>788</v>
      </c>
      <c r="C318" s="202" t="s">
        <v>32</v>
      </c>
      <c r="D318" s="205"/>
      <c r="E318" s="205"/>
      <c r="F318" s="206"/>
      <c r="G318" s="206"/>
      <c r="H318" s="206"/>
      <c r="I318" s="206"/>
      <c r="J318" s="206"/>
      <c r="K318" s="206"/>
      <c r="L318" s="206"/>
      <c r="M318" s="206" t="s">
        <v>329</v>
      </c>
      <c r="N318" s="206"/>
      <c r="O318" s="206"/>
      <c r="P318" s="206">
        <f t="shared" si="64"/>
        <v>0</v>
      </c>
      <c r="Q318" s="206">
        <f t="shared" si="63"/>
        <v>0</v>
      </c>
    </row>
    <row r="319" spans="1:17" s="231" customFormat="1" ht="15.75" hidden="1" customHeight="1" x14ac:dyDescent="0.25">
      <c r="A319" s="219" t="s">
        <v>532</v>
      </c>
      <c r="B319" s="212" t="s">
        <v>888</v>
      </c>
      <c r="C319" s="202" t="s">
        <v>32</v>
      </c>
      <c r="D319" s="205"/>
      <c r="E319" s="205"/>
      <c r="F319" s="206"/>
      <c r="G319" s="206"/>
      <c r="H319" s="206"/>
      <c r="I319" s="206"/>
      <c r="J319" s="206"/>
      <c r="K319" s="206"/>
      <c r="L319" s="206"/>
      <c r="M319" s="206" t="s">
        <v>329</v>
      </c>
      <c r="N319" s="206"/>
      <c r="O319" s="206"/>
      <c r="P319" s="206">
        <f t="shared" si="64"/>
        <v>0</v>
      </c>
      <c r="Q319" s="206">
        <f t="shared" si="63"/>
        <v>0</v>
      </c>
    </row>
    <row r="320" spans="1:17" s="231" customFormat="1" ht="19.5" hidden="1" customHeight="1" x14ac:dyDescent="0.25">
      <c r="A320" s="219" t="s">
        <v>533</v>
      </c>
      <c r="B320" s="212" t="s">
        <v>789</v>
      </c>
      <c r="C320" s="202" t="s">
        <v>32</v>
      </c>
      <c r="D320" s="205"/>
      <c r="E320" s="205"/>
      <c r="F320" s="206"/>
      <c r="G320" s="206"/>
      <c r="H320" s="206"/>
      <c r="I320" s="206"/>
      <c r="J320" s="206"/>
      <c r="K320" s="206"/>
      <c r="L320" s="206"/>
      <c r="M320" s="206" t="s">
        <v>329</v>
      </c>
      <c r="N320" s="206"/>
      <c r="O320" s="206"/>
      <c r="P320" s="206">
        <f t="shared" si="64"/>
        <v>0</v>
      </c>
      <c r="Q320" s="206">
        <f t="shared" si="63"/>
        <v>0</v>
      </c>
    </row>
    <row r="321" spans="1:33" s="231" customFormat="1" ht="19.5" hidden="1" customHeight="1" x14ac:dyDescent="0.25">
      <c r="A321" s="219" t="s">
        <v>534</v>
      </c>
      <c r="B321" s="212" t="s">
        <v>896</v>
      </c>
      <c r="C321" s="202" t="s">
        <v>32</v>
      </c>
      <c r="D321" s="205"/>
      <c r="E321" s="205"/>
      <c r="F321" s="206"/>
      <c r="G321" s="206"/>
      <c r="H321" s="206"/>
      <c r="I321" s="206"/>
      <c r="J321" s="206"/>
      <c r="K321" s="206"/>
      <c r="L321" s="206"/>
      <c r="M321" s="206" t="s">
        <v>329</v>
      </c>
      <c r="N321" s="206"/>
      <c r="O321" s="206"/>
      <c r="P321" s="206">
        <f t="shared" si="64"/>
        <v>0</v>
      </c>
      <c r="Q321" s="206">
        <f t="shared" si="63"/>
        <v>0</v>
      </c>
    </row>
    <row r="322" spans="1:33" s="231" customFormat="1" ht="36.75" hidden="1" customHeight="1" x14ac:dyDescent="0.25">
      <c r="A322" s="219" t="s">
        <v>535</v>
      </c>
      <c r="B322" s="196" t="s">
        <v>874</v>
      </c>
      <c r="C322" s="202" t="s">
        <v>32</v>
      </c>
      <c r="D322" s="205"/>
      <c r="E322" s="205"/>
      <c r="F322" s="206"/>
      <c r="G322" s="206"/>
      <c r="H322" s="206"/>
      <c r="I322" s="206"/>
      <c r="J322" s="206"/>
      <c r="K322" s="206"/>
      <c r="L322" s="206"/>
      <c r="M322" s="206" t="s">
        <v>329</v>
      </c>
      <c r="N322" s="206"/>
      <c r="O322" s="206"/>
      <c r="P322" s="206">
        <f t="shared" si="64"/>
        <v>0</v>
      </c>
      <c r="Q322" s="206">
        <f t="shared" si="63"/>
        <v>0</v>
      </c>
    </row>
    <row r="323" spans="1:33" s="231" customFormat="1" ht="19.5" hidden="1" customHeight="1" x14ac:dyDescent="0.25">
      <c r="A323" s="219" t="s">
        <v>913</v>
      </c>
      <c r="B323" s="198" t="s">
        <v>481</v>
      </c>
      <c r="C323" s="202" t="s">
        <v>32</v>
      </c>
      <c r="D323" s="205"/>
      <c r="E323" s="205"/>
      <c r="F323" s="206"/>
      <c r="G323" s="206"/>
      <c r="H323" s="206"/>
      <c r="I323" s="206"/>
      <c r="J323" s="206"/>
      <c r="K323" s="206"/>
      <c r="L323" s="206"/>
      <c r="M323" s="206" t="s">
        <v>329</v>
      </c>
      <c r="N323" s="206"/>
      <c r="O323" s="206"/>
      <c r="P323" s="206">
        <f t="shared" si="64"/>
        <v>0</v>
      </c>
      <c r="Q323" s="206">
        <f t="shared" si="63"/>
        <v>0</v>
      </c>
    </row>
    <row r="324" spans="1:33" s="231" customFormat="1" ht="19.5" hidden="1" customHeight="1" x14ac:dyDescent="0.25">
      <c r="A324" s="219" t="s">
        <v>914</v>
      </c>
      <c r="B324" s="198" t="s">
        <v>469</v>
      </c>
      <c r="C324" s="202" t="s">
        <v>32</v>
      </c>
      <c r="D324" s="205"/>
      <c r="E324" s="205"/>
      <c r="F324" s="206"/>
      <c r="G324" s="206"/>
      <c r="H324" s="206"/>
      <c r="I324" s="206"/>
      <c r="J324" s="206"/>
      <c r="K324" s="206"/>
      <c r="L324" s="206"/>
      <c r="M324" s="206" t="s">
        <v>329</v>
      </c>
      <c r="N324" s="206"/>
      <c r="O324" s="206"/>
      <c r="P324" s="206">
        <f t="shared" ref="P324" si="65">F324+H324+J324+L324</f>
        <v>0</v>
      </c>
      <c r="Q324" s="206">
        <f t="shared" ref="Q324" si="66">I324+K324</f>
        <v>0</v>
      </c>
    </row>
    <row r="325" spans="1:33" s="231" customFormat="1" ht="15.6" customHeight="1" x14ac:dyDescent="0.25">
      <c r="A325" s="272" t="s">
        <v>970</v>
      </c>
      <c r="B325" s="272"/>
      <c r="C325" s="272"/>
      <c r="D325" s="272"/>
      <c r="E325" s="272"/>
      <c r="F325" s="272"/>
      <c r="G325" s="272"/>
      <c r="H325" s="272"/>
      <c r="I325" s="272"/>
      <c r="J325" s="272"/>
      <c r="K325" s="272"/>
      <c r="L325" s="272"/>
      <c r="M325" s="272"/>
      <c r="N325" s="272"/>
      <c r="O325" s="272"/>
      <c r="P325" s="272"/>
      <c r="Q325" s="272"/>
    </row>
    <row r="326" spans="1:33" ht="31.5" customHeight="1" x14ac:dyDescent="0.25">
      <c r="A326" s="217" t="s">
        <v>410</v>
      </c>
      <c r="B326" s="232" t="s">
        <v>446</v>
      </c>
      <c r="C326" s="202" t="s">
        <v>172</v>
      </c>
      <c r="D326" s="206" t="s">
        <v>428</v>
      </c>
      <c r="E326" s="206" t="s">
        <v>428</v>
      </c>
      <c r="F326" s="241" t="s">
        <v>428</v>
      </c>
      <c r="G326" s="241" t="s">
        <v>428</v>
      </c>
      <c r="H326" s="241" t="s">
        <v>428</v>
      </c>
      <c r="I326" s="241" t="s">
        <v>428</v>
      </c>
      <c r="J326" s="241" t="s">
        <v>428</v>
      </c>
      <c r="K326" s="241" t="s">
        <v>428</v>
      </c>
      <c r="L326" s="241" t="s">
        <v>428</v>
      </c>
      <c r="M326" s="241" t="s">
        <v>428</v>
      </c>
      <c r="N326" s="206" t="s">
        <v>428</v>
      </c>
      <c r="O326" s="206" t="s">
        <v>428</v>
      </c>
      <c r="P326" s="241" t="s">
        <v>428</v>
      </c>
      <c r="Q326" s="241" t="s">
        <v>428</v>
      </c>
      <c r="S326" s="231"/>
      <c r="T326" s="231"/>
      <c r="U326" s="231"/>
      <c r="V326" s="231"/>
      <c r="W326" s="231"/>
      <c r="X326" s="231"/>
      <c r="Y326" s="231"/>
      <c r="Z326" s="231"/>
      <c r="AA326" s="231"/>
      <c r="AB326" s="231"/>
      <c r="AC326" s="231"/>
      <c r="AD326" s="231"/>
      <c r="AE326" s="231"/>
      <c r="AF326" s="231"/>
      <c r="AG326" s="231"/>
    </row>
    <row r="327" spans="1:33" ht="15.75" hidden="1" customHeight="1" x14ac:dyDescent="0.25">
      <c r="A327" s="219" t="s">
        <v>411</v>
      </c>
      <c r="B327" s="214" t="s">
        <v>447</v>
      </c>
      <c r="C327" s="202" t="s">
        <v>35</v>
      </c>
      <c r="D327" s="206" t="s">
        <v>428</v>
      </c>
      <c r="E327" s="206" t="s">
        <v>428</v>
      </c>
      <c r="F327" s="206"/>
      <c r="G327" s="206"/>
      <c r="H327" s="206"/>
      <c r="I327" s="206"/>
      <c r="J327" s="206"/>
      <c r="K327" s="206"/>
      <c r="L327" s="206"/>
      <c r="M327" s="206" t="s">
        <v>329</v>
      </c>
      <c r="N327" s="206" t="s">
        <v>428</v>
      </c>
      <c r="O327" s="206" t="s">
        <v>428</v>
      </c>
      <c r="P327" s="206">
        <f t="shared" ref="P327:P331" si="67">F327+H327+J327+L327</f>
        <v>0</v>
      </c>
      <c r="Q327" s="206">
        <f t="shared" ref="Q327:Q331" si="68">I327+K327</f>
        <v>0</v>
      </c>
      <c r="S327" s="231"/>
      <c r="T327" s="231"/>
      <c r="U327" s="231"/>
      <c r="V327" s="231"/>
      <c r="W327" s="231"/>
      <c r="X327" s="231"/>
      <c r="Y327" s="231"/>
      <c r="Z327" s="231"/>
      <c r="AA327" s="231"/>
      <c r="AB327" s="231"/>
      <c r="AC327" s="231"/>
      <c r="AD327" s="231"/>
      <c r="AE327" s="231"/>
      <c r="AF327" s="231"/>
      <c r="AG327" s="231"/>
    </row>
    <row r="328" spans="1:33" ht="15.75" hidden="1" customHeight="1" x14ac:dyDescent="0.25">
      <c r="A328" s="219" t="s">
        <v>412</v>
      </c>
      <c r="B328" s="214" t="s">
        <v>448</v>
      </c>
      <c r="C328" s="202" t="s">
        <v>449</v>
      </c>
      <c r="D328" s="206" t="s">
        <v>428</v>
      </c>
      <c r="E328" s="206" t="s">
        <v>428</v>
      </c>
      <c r="F328" s="206"/>
      <c r="G328" s="206"/>
      <c r="H328" s="206"/>
      <c r="I328" s="206"/>
      <c r="J328" s="206"/>
      <c r="K328" s="206"/>
      <c r="L328" s="206"/>
      <c r="M328" s="206" t="s">
        <v>329</v>
      </c>
      <c r="N328" s="206" t="s">
        <v>428</v>
      </c>
      <c r="O328" s="206" t="s">
        <v>428</v>
      </c>
      <c r="P328" s="206">
        <f t="shared" si="67"/>
        <v>0</v>
      </c>
      <c r="Q328" s="206">
        <f t="shared" si="68"/>
        <v>0</v>
      </c>
      <c r="S328" s="231"/>
      <c r="T328" s="231"/>
      <c r="U328" s="231"/>
      <c r="V328" s="231"/>
      <c r="W328" s="231"/>
      <c r="X328" s="231"/>
      <c r="Y328" s="231"/>
      <c r="Z328" s="231"/>
      <c r="AA328" s="231"/>
      <c r="AB328" s="231"/>
      <c r="AC328" s="231"/>
      <c r="AD328" s="231"/>
      <c r="AE328" s="231"/>
      <c r="AF328" s="231"/>
      <c r="AG328" s="231"/>
    </row>
    <row r="329" spans="1:33" ht="15.75" hidden="1" customHeight="1" x14ac:dyDescent="0.25">
      <c r="A329" s="219" t="s">
        <v>413</v>
      </c>
      <c r="B329" s="214" t="s">
        <v>450</v>
      </c>
      <c r="C329" s="202" t="s">
        <v>35</v>
      </c>
      <c r="D329" s="206" t="s">
        <v>428</v>
      </c>
      <c r="E329" s="206" t="s">
        <v>428</v>
      </c>
      <c r="F329" s="206"/>
      <c r="G329" s="206"/>
      <c r="H329" s="206"/>
      <c r="I329" s="206"/>
      <c r="J329" s="206"/>
      <c r="K329" s="206"/>
      <c r="L329" s="206"/>
      <c r="M329" s="206" t="s">
        <v>329</v>
      </c>
      <c r="N329" s="206" t="s">
        <v>428</v>
      </c>
      <c r="O329" s="206" t="s">
        <v>428</v>
      </c>
      <c r="P329" s="206">
        <f t="shared" si="67"/>
        <v>0</v>
      </c>
      <c r="Q329" s="206">
        <f t="shared" si="68"/>
        <v>0</v>
      </c>
      <c r="S329" s="231"/>
      <c r="T329" s="231"/>
      <c r="U329" s="231"/>
      <c r="V329" s="231"/>
      <c r="W329" s="231"/>
      <c r="X329" s="231"/>
      <c r="Y329" s="231"/>
      <c r="Z329" s="231"/>
      <c r="AA329" s="231"/>
      <c r="AB329" s="231"/>
      <c r="AC329" s="231"/>
      <c r="AD329" s="231"/>
      <c r="AE329" s="231"/>
      <c r="AF329" s="231"/>
      <c r="AG329" s="231"/>
    </row>
    <row r="330" spans="1:33" ht="15.75" hidden="1" customHeight="1" x14ac:dyDescent="0.25">
      <c r="A330" s="219" t="s">
        <v>414</v>
      </c>
      <c r="B330" s="214" t="s">
        <v>452</v>
      </c>
      <c r="C330" s="202" t="s">
        <v>449</v>
      </c>
      <c r="D330" s="206" t="s">
        <v>428</v>
      </c>
      <c r="E330" s="206" t="s">
        <v>428</v>
      </c>
      <c r="F330" s="206"/>
      <c r="G330" s="206"/>
      <c r="H330" s="206"/>
      <c r="I330" s="206"/>
      <c r="J330" s="206"/>
      <c r="K330" s="206"/>
      <c r="L330" s="206"/>
      <c r="M330" s="206" t="s">
        <v>329</v>
      </c>
      <c r="N330" s="206" t="s">
        <v>428</v>
      </c>
      <c r="O330" s="206" t="s">
        <v>428</v>
      </c>
      <c r="P330" s="206">
        <f t="shared" si="67"/>
        <v>0</v>
      </c>
      <c r="Q330" s="206">
        <f t="shared" si="68"/>
        <v>0</v>
      </c>
      <c r="S330" s="231"/>
      <c r="T330" s="231"/>
      <c r="U330" s="231"/>
      <c r="V330" s="231"/>
      <c r="W330" s="231"/>
      <c r="X330" s="231"/>
      <c r="Y330" s="231"/>
      <c r="Z330" s="231"/>
      <c r="AA330" s="231"/>
      <c r="AB330" s="231"/>
      <c r="AC330" s="231"/>
      <c r="AD330" s="231"/>
      <c r="AE330" s="231"/>
      <c r="AF330" s="231"/>
      <c r="AG330" s="231"/>
    </row>
    <row r="331" spans="1:33" ht="15.75" hidden="1" customHeight="1" x14ac:dyDescent="0.25">
      <c r="A331" s="219" t="s">
        <v>416</v>
      </c>
      <c r="B331" s="214" t="s">
        <v>451</v>
      </c>
      <c r="C331" s="202" t="s">
        <v>977</v>
      </c>
      <c r="D331" s="206" t="s">
        <v>428</v>
      </c>
      <c r="E331" s="206" t="s">
        <v>428</v>
      </c>
      <c r="F331" s="206"/>
      <c r="G331" s="206"/>
      <c r="H331" s="206"/>
      <c r="I331" s="206"/>
      <c r="J331" s="206"/>
      <c r="K331" s="206"/>
      <c r="L331" s="206"/>
      <c r="M331" s="206" t="s">
        <v>329</v>
      </c>
      <c r="N331" s="206" t="s">
        <v>428</v>
      </c>
      <c r="O331" s="206" t="s">
        <v>428</v>
      </c>
      <c r="P331" s="206">
        <f t="shared" si="67"/>
        <v>0</v>
      </c>
      <c r="Q331" s="206">
        <f t="shared" si="68"/>
        <v>0</v>
      </c>
      <c r="S331" s="231"/>
      <c r="T331" s="231"/>
      <c r="U331" s="231"/>
      <c r="V331" s="231"/>
      <c r="W331" s="231"/>
      <c r="X331" s="231"/>
      <c r="Y331" s="231"/>
      <c r="Z331" s="231"/>
      <c r="AA331" s="231"/>
      <c r="AB331" s="231"/>
      <c r="AC331" s="231"/>
      <c r="AD331" s="231"/>
      <c r="AE331" s="231"/>
      <c r="AF331" s="231"/>
      <c r="AG331" s="231"/>
    </row>
    <row r="332" spans="1:33" ht="15.75" hidden="1" customHeight="1" x14ac:dyDescent="0.25">
      <c r="A332" s="219" t="s">
        <v>541</v>
      </c>
      <c r="B332" s="214" t="s">
        <v>415</v>
      </c>
      <c r="C332" s="202" t="s">
        <v>172</v>
      </c>
      <c r="D332" s="206" t="s">
        <v>428</v>
      </c>
      <c r="E332" s="206" t="s">
        <v>428</v>
      </c>
      <c r="F332" s="206" t="s">
        <v>428</v>
      </c>
      <c r="G332" s="206" t="s">
        <v>428</v>
      </c>
      <c r="H332" s="206" t="s">
        <v>428</v>
      </c>
      <c r="I332" s="206" t="s">
        <v>428</v>
      </c>
      <c r="J332" s="206" t="s">
        <v>428</v>
      </c>
      <c r="K332" s="206" t="s">
        <v>428</v>
      </c>
      <c r="L332" s="206" t="s">
        <v>428</v>
      </c>
      <c r="M332" s="206" t="s">
        <v>428</v>
      </c>
      <c r="N332" s="206" t="s">
        <v>428</v>
      </c>
      <c r="O332" s="206" t="s">
        <v>428</v>
      </c>
      <c r="P332" s="206" t="s">
        <v>428</v>
      </c>
      <c r="Q332" s="206" t="s">
        <v>428</v>
      </c>
      <c r="S332" s="231"/>
      <c r="T332" s="231"/>
      <c r="U332" s="231"/>
      <c r="V332" s="231"/>
      <c r="W332" s="231"/>
      <c r="X332" s="231"/>
      <c r="Y332" s="231"/>
      <c r="Z332" s="231"/>
      <c r="AA332" s="231"/>
      <c r="AB332" s="231"/>
      <c r="AC332" s="231"/>
      <c r="AD332" s="231"/>
      <c r="AE332" s="231"/>
      <c r="AF332" s="231"/>
      <c r="AG332" s="231"/>
    </row>
    <row r="333" spans="1:33" ht="15.75" hidden="1" customHeight="1" x14ac:dyDescent="0.25">
      <c r="A333" s="219" t="s">
        <v>542</v>
      </c>
      <c r="B333" s="196" t="s">
        <v>418</v>
      </c>
      <c r="C333" s="202" t="s">
        <v>977</v>
      </c>
      <c r="D333" s="206" t="s">
        <v>428</v>
      </c>
      <c r="E333" s="206" t="s">
        <v>428</v>
      </c>
      <c r="F333" s="206"/>
      <c r="G333" s="206"/>
      <c r="H333" s="206"/>
      <c r="I333" s="206"/>
      <c r="J333" s="206"/>
      <c r="K333" s="206"/>
      <c r="L333" s="206"/>
      <c r="M333" s="206" t="s">
        <v>329</v>
      </c>
      <c r="N333" s="206" t="s">
        <v>428</v>
      </c>
      <c r="O333" s="206" t="s">
        <v>428</v>
      </c>
      <c r="P333" s="206">
        <f t="shared" ref="P333:P334" si="69">F333+H333+J333+L333</f>
        <v>0</v>
      </c>
      <c r="Q333" s="206">
        <f t="shared" ref="Q333:Q334" si="70">I333+K333</f>
        <v>0</v>
      </c>
      <c r="S333" s="231"/>
      <c r="T333" s="231"/>
      <c r="U333" s="231"/>
      <c r="V333" s="231"/>
      <c r="W333" s="231"/>
      <c r="X333" s="231"/>
      <c r="Y333" s="231"/>
      <c r="Z333" s="231"/>
      <c r="AA333" s="231"/>
      <c r="AB333" s="231"/>
      <c r="AC333" s="231"/>
      <c r="AD333" s="231"/>
      <c r="AE333" s="231"/>
      <c r="AF333" s="231"/>
      <c r="AG333" s="231"/>
    </row>
    <row r="334" spans="1:33" ht="15.75" hidden="1" customHeight="1" x14ac:dyDescent="0.25">
      <c r="A334" s="219" t="s">
        <v>543</v>
      </c>
      <c r="B334" s="196" t="s">
        <v>417</v>
      </c>
      <c r="C334" s="202" t="s">
        <v>979</v>
      </c>
      <c r="D334" s="206" t="s">
        <v>428</v>
      </c>
      <c r="E334" s="206" t="s">
        <v>428</v>
      </c>
      <c r="F334" s="206"/>
      <c r="G334" s="206"/>
      <c r="H334" s="206"/>
      <c r="I334" s="206"/>
      <c r="J334" s="206"/>
      <c r="K334" s="206"/>
      <c r="L334" s="206"/>
      <c r="M334" s="206" t="s">
        <v>329</v>
      </c>
      <c r="N334" s="206" t="s">
        <v>428</v>
      </c>
      <c r="O334" s="206" t="s">
        <v>428</v>
      </c>
      <c r="P334" s="206">
        <f t="shared" si="69"/>
        <v>0</v>
      </c>
      <c r="Q334" s="206">
        <f t="shared" si="70"/>
        <v>0</v>
      </c>
      <c r="S334" s="231"/>
      <c r="T334" s="231"/>
      <c r="U334" s="231"/>
      <c r="V334" s="231"/>
      <c r="W334" s="231"/>
      <c r="X334" s="231"/>
      <c r="Y334" s="231"/>
      <c r="Z334" s="231"/>
      <c r="AA334" s="231"/>
      <c r="AB334" s="231"/>
      <c r="AC334" s="231"/>
      <c r="AD334" s="231"/>
      <c r="AE334" s="231"/>
      <c r="AF334" s="231"/>
      <c r="AG334" s="231"/>
    </row>
    <row r="335" spans="1:33" ht="15.75" hidden="1" customHeight="1" x14ac:dyDescent="0.25">
      <c r="A335" s="219" t="s">
        <v>544</v>
      </c>
      <c r="B335" s="214" t="s">
        <v>745</v>
      </c>
      <c r="C335" s="202" t="s">
        <v>172</v>
      </c>
      <c r="D335" s="206" t="s">
        <v>428</v>
      </c>
      <c r="E335" s="206" t="s">
        <v>428</v>
      </c>
      <c r="F335" s="206" t="s">
        <v>428</v>
      </c>
      <c r="G335" s="206" t="s">
        <v>428</v>
      </c>
      <c r="H335" s="206" t="s">
        <v>428</v>
      </c>
      <c r="I335" s="206" t="s">
        <v>428</v>
      </c>
      <c r="J335" s="206" t="s">
        <v>428</v>
      </c>
      <c r="K335" s="206" t="s">
        <v>428</v>
      </c>
      <c r="L335" s="206" t="s">
        <v>428</v>
      </c>
      <c r="M335" s="206" t="s">
        <v>428</v>
      </c>
      <c r="N335" s="206" t="s">
        <v>428</v>
      </c>
      <c r="O335" s="206" t="s">
        <v>428</v>
      </c>
      <c r="P335" s="206" t="s">
        <v>428</v>
      </c>
      <c r="Q335" s="206" t="s">
        <v>428</v>
      </c>
      <c r="S335" s="231"/>
      <c r="T335" s="231"/>
      <c r="U335" s="231"/>
      <c r="V335" s="231"/>
      <c r="W335" s="231"/>
      <c r="X335" s="231"/>
      <c r="Y335" s="231"/>
      <c r="Z335" s="231"/>
      <c r="AA335" s="231"/>
      <c r="AB335" s="231"/>
      <c r="AC335" s="231"/>
      <c r="AD335" s="231"/>
      <c r="AE335" s="231"/>
      <c r="AF335" s="231"/>
      <c r="AG335" s="231"/>
    </row>
    <row r="336" spans="1:33" ht="15.75" hidden="1" customHeight="1" x14ac:dyDescent="0.25">
      <c r="A336" s="219" t="s">
        <v>545</v>
      </c>
      <c r="B336" s="196" t="s">
        <v>418</v>
      </c>
      <c r="C336" s="202" t="s">
        <v>977</v>
      </c>
      <c r="D336" s="206" t="s">
        <v>428</v>
      </c>
      <c r="E336" s="206" t="s">
        <v>428</v>
      </c>
      <c r="F336" s="206"/>
      <c r="G336" s="206"/>
      <c r="H336" s="206"/>
      <c r="I336" s="206"/>
      <c r="J336" s="206"/>
      <c r="K336" s="206"/>
      <c r="L336" s="206"/>
      <c r="M336" s="206" t="s">
        <v>329</v>
      </c>
      <c r="N336" s="206" t="s">
        <v>428</v>
      </c>
      <c r="O336" s="206" t="s">
        <v>428</v>
      </c>
      <c r="P336" s="206">
        <f>H336+J336+L336</f>
        <v>0</v>
      </c>
      <c r="Q336" s="206" t="e">
        <f>I336+K336+M336+#REF!</f>
        <v>#VALUE!</v>
      </c>
      <c r="S336" s="231"/>
      <c r="T336" s="231"/>
      <c r="U336" s="231"/>
      <c r="V336" s="231"/>
      <c r="W336" s="231"/>
      <c r="X336" s="231"/>
      <c r="Y336" s="231"/>
      <c r="Z336" s="231"/>
      <c r="AA336" s="231"/>
      <c r="AB336" s="231"/>
      <c r="AC336" s="231"/>
      <c r="AD336" s="231"/>
      <c r="AE336" s="231"/>
      <c r="AF336" s="231"/>
      <c r="AG336" s="231"/>
    </row>
    <row r="337" spans="1:33" ht="15.75" hidden="1" customHeight="1" x14ac:dyDescent="0.25">
      <c r="A337" s="219" t="s">
        <v>546</v>
      </c>
      <c r="B337" s="196" t="s">
        <v>419</v>
      </c>
      <c r="C337" s="202" t="s">
        <v>35</v>
      </c>
      <c r="D337" s="206" t="s">
        <v>428</v>
      </c>
      <c r="E337" s="206" t="s">
        <v>428</v>
      </c>
      <c r="F337" s="206"/>
      <c r="G337" s="206"/>
      <c r="H337" s="206"/>
      <c r="I337" s="206"/>
      <c r="J337" s="206"/>
      <c r="K337" s="206"/>
      <c r="L337" s="206"/>
      <c r="M337" s="206" t="s">
        <v>329</v>
      </c>
      <c r="N337" s="206" t="s">
        <v>428</v>
      </c>
      <c r="O337" s="206" t="s">
        <v>428</v>
      </c>
      <c r="P337" s="206">
        <f>H337+J337+L337</f>
        <v>0</v>
      </c>
      <c r="Q337" s="206" t="e">
        <f>I337+K337+M337+#REF!</f>
        <v>#VALUE!</v>
      </c>
      <c r="S337" s="231"/>
      <c r="T337" s="231"/>
      <c r="U337" s="231"/>
      <c r="V337" s="231"/>
      <c r="W337" s="231"/>
      <c r="X337" s="231"/>
      <c r="Y337" s="231"/>
      <c r="Z337" s="231"/>
      <c r="AA337" s="231"/>
      <c r="AB337" s="231"/>
      <c r="AC337" s="231"/>
      <c r="AD337" s="231"/>
      <c r="AE337" s="231"/>
      <c r="AF337" s="231"/>
      <c r="AG337" s="231"/>
    </row>
    <row r="338" spans="1:33" ht="15.75" hidden="1" customHeight="1" x14ac:dyDescent="0.25">
      <c r="A338" s="219" t="s">
        <v>547</v>
      </c>
      <c r="B338" s="196" t="s">
        <v>417</v>
      </c>
      <c r="C338" s="202" t="s">
        <v>979</v>
      </c>
      <c r="D338" s="206" t="s">
        <v>428</v>
      </c>
      <c r="E338" s="206" t="s">
        <v>428</v>
      </c>
      <c r="F338" s="206"/>
      <c r="G338" s="206"/>
      <c r="H338" s="206"/>
      <c r="I338" s="206"/>
      <c r="J338" s="206"/>
      <c r="K338" s="206"/>
      <c r="L338" s="206"/>
      <c r="M338" s="206" t="s">
        <v>329</v>
      </c>
      <c r="N338" s="206" t="s">
        <v>428</v>
      </c>
      <c r="O338" s="206" t="s">
        <v>428</v>
      </c>
      <c r="P338" s="206">
        <f>H338+J338+L338</f>
        <v>0</v>
      </c>
      <c r="Q338" s="206" t="e">
        <f>I338+K338+M338+#REF!</f>
        <v>#VALUE!</v>
      </c>
      <c r="S338" s="231"/>
      <c r="T338" s="231"/>
      <c r="U338" s="231"/>
      <c r="V338" s="231"/>
      <c r="W338" s="231"/>
      <c r="X338" s="231"/>
      <c r="Y338" s="231"/>
      <c r="Z338" s="231"/>
      <c r="AA338" s="231"/>
      <c r="AB338" s="231"/>
      <c r="AC338" s="231"/>
      <c r="AD338" s="231"/>
      <c r="AE338" s="231"/>
      <c r="AF338" s="231"/>
      <c r="AG338" s="231"/>
    </row>
    <row r="339" spans="1:33" ht="15.75" hidden="1" customHeight="1" x14ac:dyDescent="0.25">
      <c r="A339" s="219" t="s">
        <v>548</v>
      </c>
      <c r="B339" s="214" t="s">
        <v>33</v>
      </c>
      <c r="C339" s="202" t="s">
        <v>172</v>
      </c>
      <c r="D339" s="206" t="s">
        <v>428</v>
      </c>
      <c r="E339" s="206" t="s">
        <v>428</v>
      </c>
      <c r="F339" s="206" t="s">
        <v>428</v>
      </c>
      <c r="G339" s="206" t="s">
        <v>428</v>
      </c>
      <c r="H339" s="206" t="s">
        <v>428</v>
      </c>
      <c r="I339" s="206" t="s">
        <v>428</v>
      </c>
      <c r="J339" s="206" t="s">
        <v>428</v>
      </c>
      <c r="K339" s="206" t="s">
        <v>428</v>
      </c>
      <c r="L339" s="206" t="s">
        <v>428</v>
      </c>
      <c r="M339" s="206" t="s">
        <v>428</v>
      </c>
      <c r="N339" s="206" t="s">
        <v>428</v>
      </c>
      <c r="O339" s="206" t="s">
        <v>428</v>
      </c>
      <c r="P339" s="206" t="s">
        <v>428</v>
      </c>
      <c r="Q339" s="206" t="s">
        <v>428</v>
      </c>
      <c r="S339" s="231"/>
      <c r="T339" s="231"/>
      <c r="U339" s="231"/>
      <c r="V339" s="231"/>
      <c r="W339" s="231"/>
      <c r="X339" s="231"/>
      <c r="Y339" s="231"/>
      <c r="Z339" s="231"/>
      <c r="AA339" s="231"/>
      <c r="AB339" s="231"/>
      <c r="AC339" s="231"/>
      <c r="AD339" s="231"/>
      <c r="AE339" s="231"/>
      <c r="AF339" s="231"/>
      <c r="AG339" s="231"/>
    </row>
    <row r="340" spans="1:33" ht="15.75" hidden="1" customHeight="1" x14ac:dyDescent="0.25">
      <c r="A340" s="219" t="s">
        <v>549</v>
      </c>
      <c r="B340" s="196" t="s">
        <v>418</v>
      </c>
      <c r="C340" s="202" t="s">
        <v>977</v>
      </c>
      <c r="D340" s="206" t="s">
        <v>428</v>
      </c>
      <c r="E340" s="206" t="s">
        <v>428</v>
      </c>
      <c r="F340" s="206"/>
      <c r="G340" s="206"/>
      <c r="H340" s="206"/>
      <c r="I340" s="206"/>
      <c r="J340" s="206"/>
      <c r="K340" s="206"/>
      <c r="L340" s="206"/>
      <c r="M340" s="206" t="s">
        <v>329</v>
      </c>
      <c r="N340" s="206" t="s">
        <v>428</v>
      </c>
      <c r="O340" s="206" t="s">
        <v>428</v>
      </c>
      <c r="P340" s="206">
        <f t="shared" ref="P340:P341" si="71">F340+H340+J340+L340</f>
        <v>0</v>
      </c>
      <c r="Q340" s="206">
        <f t="shared" ref="Q340:Q341" si="72">I340+K340</f>
        <v>0</v>
      </c>
      <c r="S340" s="231"/>
      <c r="T340" s="231"/>
      <c r="U340" s="231"/>
      <c r="V340" s="231"/>
      <c r="W340" s="231"/>
      <c r="X340" s="231"/>
      <c r="Y340" s="231"/>
      <c r="Z340" s="231"/>
      <c r="AA340" s="231"/>
      <c r="AB340" s="231"/>
      <c r="AC340" s="231"/>
      <c r="AD340" s="231"/>
      <c r="AE340" s="231"/>
      <c r="AF340" s="231"/>
      <c r="AG340" s="231"/>
    </row>
    <row r="341" spans="1:33" ht="15.75" hidden="1" customHeight="1" x14ac:dyDescent="0.25">
      <c r="A341" s="219" t="s">
        <v>550</v>
      </c>
      <c r="B341" s="196" t="s">
        <v>417</v>
      </c>
      <c r="C341" s="202" t="s">
        <v>979</v>
      </c>
      <c r="D341" s="206" t="s">
        <v>428</v>
      </c>
      <c r="E341" s="206" t="s">
        <v>428</v>
      </c>
      <c r="F341" s="206"/>
      <c r="G341" s="206"/>
      <c r="H341" s="206"/>
      <c r="I341" s="206"/>
      <c r="J341" s="206"/>
      <c r="K341" s="206"/>
      <c r="L341" s="206"/>
      <c r="M341" s="206" t="s">
        <v>329</v>
      </c>
      <c r="N341" s="206" t="s">
        <v>428</v>
      </c>
      <c r="O341" s="206" t="s">
        <v>428</v>
      </c>
      <c r="P341" s="206">
        <f t="shared" si="71"/>
        <v>0</v>
      </c>
      <c r="Q341" s="206">
        <f t="shared" si="72"/>
        <v>0</v>
      </c>
      <c r="S341" s="231"/>
      <c r="T341" s="231"/>
      <c r="U341" s="231"/>
      <c r="V341" s="231"/>
      <c r="W341" s="231"/>
      <c r="X341" s="231"/>
      <c r="Y341" s="231"/>
      <c r="Z341" s="231"/>
      <c r="AA341" s="231"/>
      <c r="AB341" s="231"/>
      <c r="AC341" s="231"/>
      <c r="AD341" s="231"/>
      <c r="AE341" s="231"/>
      <c r="AF341" s="231"/>
      <c r="AG341" s="231"/>
    </row>
    <row r="342" spans="1:33" ht="15.75" hidden="1" customHeight="1" x14ac:dyDescent="0.25">
      <c r="A342" s="219" t="s">
        <v>551</v>
      </c>
      <c r="B342" s="214" t="s">
        <v>34</v>
      </c>
      <c r="C342" s="202" t="s">
        <v>172</v>
      </c>
      <c r="D342" s="206" t="s">
        <v>428</v>
      </c>
      <c r="E342" s="206" t="s">
        <v>428</v>
      </c>
      <c r="F342" s="206" t="s">
        <v>428</v>
      </c>
      <c r="G342" s="206" t="s">
        <v>428</v>
      </c>
      <c r="H342" s="206" t="s">
        <v>428</v>
      </c>
      <c r="I342" s="206" t="s">
        <v>428</v>
      </c>
      <c r="J342" s="206" t="s">
        <v>428</v>
      </c>
      <c r="K342" s="206" t="s">
        <v>428</v>
      </c>
      <c r="L342" s="206" t="s">
        <v>428</v>
      </c>
      <c r="M342" s="206" t="s">
        <v>428</v>
      </c>
      <c r="N342" s="206" t="s">
        <v>428</v>
      </c>
      <c r="O342" s="206" t="s">
        <v>428</v>
      </c>
      <c r="P342" s="206" t="s">
        <v>428</v>
      </c>
      <c r="Q342" s="206" t="s">
        <v>428</v>
      </c>
      <c r="S342" s="231"/>
      <c r="T342" s="231"/>
      <c r="U342" s="231"/>
      <c r="V342" s="231"/>
      <c r="W342" s="231"/>
      <c r="X342" s="231"/>
      <c r="Y342" s="231"/>
      <c r="Z342" s="231"/>
      <c r="AA342" s="231"/>
      <c r="AB342" s="231"/>
      <c r="AC342" s="231"/>
      <c r="AD342" s="231"/>
      <c r="AE342" s="231"/>
      <c r="AF342" s="231"/>
      <c r="AG342" s="231"/>
    </row>
    <row r="343" spans="1:33" ht="15.75" hidden="1" customHeight="1" x14ac:dyDescent="0.25">
      <c r="A343" s="219" t="s">
        <v>552</v>
      </c>
      <c r="B343" s="196" t="s">
        <v>418</v>
      </c>
      <c r="C343" s="202" t="s">
        <v>977</v>
      </c>
      <c r="D343" s="206" t="s">
        <v>428</v>
      </c>
      <c r="E343" s="206" t="s">
        <v>428</v>
      </c>
      <c r="F343" s="206"/>
      <c r="G343" s="206"/>
      <c r="H343" s="206"/>
      <c r="I343" s="206"/>
      <c r="J343" s="206"/>
      <c r="K343" s="206"/>
      <c r="L343" s="206"/>
      <c r="M343" s="206" t="s">
        <v>329</v>
      </c>
      <c r="N343" s="206" t="s">
        <v>428</v>
      </c>
      <c r="O343" s="206" t="s">
        <v>428</v>
      </c>
      <c r="P343" s="206">
        <f t="shared" ref="P343:P345" si="73">F343+H343+J343+L343</f>
        <v>0</v>
      </c>
      <c r="Q343" s="206">
        <f t="shared" ref="Q343:Q345" si="74">I343+K343</f>
        <v>0</v>
      </c>
      <c r="S343" s="231"/>
      <c r="T343" s="231"/>
      <c r="U343" s="231"/>
      <c r="V343" s="231"/>
      <c r="W343" s="231"/>
      <c r="X343" s="231"/>
      <c r="Y343" s="231"/>
      <c r="Z343" s="231"/>
      <c r="AA343" s="231"/>
      <c r="AB343" s="231"/>
      <c r="AC343" s="231"/>
      <c r="AD343" s="231"/>
      <c r="AE343" s="231"/>
      <c r="AF343" s="231"/>
      <c r="AG343" s="231"/>
    </row>
    <row r="344" spans="1:33" ht="15.75" hidden="1" customHeight="1" x14ac:dyDescent="0.25">
      <c r="A344" s="219" t="s">
        <v>553</v>
      </c>
      <c r="B344" s="196" t="s">
        <v>419</v>
      </c>
      <c r="C344" s="202" t="s">
        <v>35</v>
      </c>
      <c r="D344" s="206" t="s">
        <v>428</v>
      </c>
      <c r="E344" s="206" t="s">
        <v>428</v>
      </c>
      <c r="F344" s="206"/>
      <c r="G344" s="206"/>
      <c r="H344" s="206"/>
      <c r="I344" s="206"/>
      <c r="J344" s="206"/>
      <c r="K344" s="206"/>
      <c r="L344" s="206"/>
      <c r="M344" s="206" t="s">
        <v>329</v>
      </c>
      <c r="N344" s="206" t="s">
        <v>428</v>
      </c>
      <c r="O344" s="206" t="s">
        <v>428</v>
      </c>
      <c r="P344" s="206">
        <f t="shared" si="73"/>
        <v>0</v>
      </c>
      <c r="Q344" s="206">
        <f t="shared" si="74"/>
        <v>0</v>
      </c>
      <c r="S344" s="231"/>
      <c r="T344" s="231"/>
      <c r="U344" s="231"/>
      <c r="V344" s="231"/>
      <c r="W344" s="231"/>
      <c r="X344" s="231"/>
      <c r="Y344" s="231"/>
      <c r="Z344" s="231"/>
      <c r="AA344" s="231"/>
      <c r="AB344" s="231"/>
      <c r="AC344" s="231"/>
      <c r="AD344" s="231"/>
      <c r="AE344" s="231"/>
      <c r="AF344" s="231"/>
      <c r="AG344" s="231"/>
    </row>
    <row r="345" spans="1:33" ht="15.75" hidden="1" customHeight="1" x14ac:dyDescent="0.25">
      <c r="A345" s="219" t="s">
        <v>554</v>
      </c>
      <c r="B345" s="196" t="s">
        <v>417</v>
      </c>
      <c r="C345" s="202" t="s">
        <v>979</v>
      </c>
      <c r="D345" s="206" t="s">
        <v>428</v>
      </c>
      <c r="E345" s="206" t="s">
        <v>428</v>
      </c>
      <c r="F345" s="206"/>
      <c r="G345" s="206"/>
      <c r="H345" s="206"/>
      <c r="I345" s="206"/>
      <c r="J345" s="206"/>
      <c r="K345" s="206"/>
      <c r="L345" s="206"/>
      <c r="M345" s="206" t="s">
        <v>329</v>
      </c>
      <c r="N345" s="206" t="s">
        <v>428</v>
      </c>
      <c r="O345" s="206" t="s">
        <v>428</v>
      </c>
      <c r="P345" s="206">
        <f t="shared" si="73"/>
        <v>0</v>
      </c>
      <c r="Q345" s="206">
        <f t="shared" si="74"/>
        <v>0</v>
      </c>
      <c r="S345" s="231"/>
      <c r="T345" s="231"/>
      <c r="U345" s="231"/>
      <c r="V345" s="231"/>
      <c r="W345" s="231"/>
      <c r="X345" s="231"/>
      <c r="Y345" s="231"/>
      <c r="Z345" s="231"/>
      <c r="AA345" s="231"/>
      <c r="AB345" s="231"/>
      <c r="AC345" s="231"/>
      <c r="AD345" s="231"/>
      <c r="AE345" s="231"/>
      <c r="AF345" s="231"/>
      <c r="AG345" s="231"/>
    </row>
    <row r="346" spans="1:33" ht="15.75" customHeight="1" x14ac:dyDescent="0.25">
      <c r="A346" s="217" t="s">
        <v>420</v>
      </c>
      <c r="B346" s="232" t="s">
        <v>453</v>
      </c>
      <c r="C346" s="202" t="s">
        <v>172</v>
      </c>
      <c r="D346" s="206" t="s">
        <v>428</v>
      </c>
      <c r="E346" s="206" t="s">
        <v>428</v>
      </c>
      <c r="F346" s="206" t="s">
        <v>428</v>
      </c>
      <c r="G346" s="206" t="s">
        <v>428</v>
      </c>
      <c r="H346" s="206" t="s">
        <v>428</v>
      </c>
      <c r="I346" s="206" t="s">
        <v>428</v>
      </c>
      <c r="J346" s="206" t="s">
        <v>428</v>
      </c>
      <c r="K346" s="206" t="s">
        <v>428</v>
      </c>
      <c r="L346" s="206" t="s">
        <v>428</v>
      </c>
      <c r="M346" s="206" t="s">
        <v>428</v>
      </c>
      <c r="N346" s="206" t="s">
        <v>428</v>
      </c>
      <c r="O346" s="206" t="s">
        <v>428</v>
      </c>
      <c r="P346" s="206" t="s">
        <v>428</v>
      </c>
      <c r="Q346" s="206" t="s">
        <v>428</v>
      </c>
      <c r="S346" s="231"/>
      <c r="T346" s="231"/>
      <c r="U346" s="231"/>
      <c r="V346" s="231"/>
      <c r="W346" s="231"/>
      <c r="X346" s="231"/>
      <c r="Y346" s="231"/>
      <c r="Z346" s="231"/>
      <c r="AA346" s="231"/>
      <c r="AB346" s="231"/>
      <c r="AC346" s="231"/>
      <c r="AD346" s="231"/>
      <c r="AE346" s="231"/>
      <c r="AF346" s="231"/>
      <c r="AG346" s="231"/>
    </row>
    <row r="347" spans="1:33" ht="31.5" x14ac:dyDescent="0.25">
      <c r="A347" s="219" t="s">
        <v>422</v>
      </c>
      <c r="B347" s="214" t="s">
        <v>875</v>
      </c>
      <c r="C347" s="202" t="s">
        <v>977</v>
      </c>
      <c r="D347" s="205">
        <v>11.265789999999999</v>
      </c>
      <c r="E347" s="205">
        <v>12.824999999999999</v>
      </c>
      <c r="F347" s="206">
        <v>11.265789999999999</v>
      </c>
      <c r="G347" s="243">
        <v>0</v>
      </c>
      <c r="H347" s="206">
        <v>12.824999999999999</v>
      </c>
      <c r="I347" s="243">
        <v>0</v>
      </c>
      <c r="J347" s="206">
        <v>12.824999999999999</v>
      </c>
      <c r="K347" s="243">
        <v>0</v>
      </c>
      <c r="L347" s="206">
        <v>12.824999999999999</v>
      </c>
      <c r="M347" s="243">
        <v>0</v>
      </c>
      <c r="N347" s="206">
        <f>L347</f>
        <v>12.824999999999999</v>
      </c>
      <c r="O347" s="243">
        <v>0</v>
      </c>
      <c r="P347" s="206">
        <f t="shared" ref="P347:P355" si="75">H347+J347+L347+N347</f>
        <v>51.3</v>
      </c>
      <c r="Q347" s="243">
        <f t="shared" ref="Q347:Q357" si="76">I347+K347</f>
        <v>0</v>
      </c>
      <c r="S347" s="231"/>
      <c r="T347" s="231"/>
      <c r="U347" s="231"/>
      <c r="V347" s="231"/>
      <c r="W347" s="231"/>
      <c r="X347" s="231"/>
      <c r="Y347" s="231"/>
      <c r="Z347" s="231"/>
      <c r="AA347" s="231"/>
      <c r="AB347" s="231"/>
      <c r="AC347" s="231"/>
      <c r="AD347" s="231"/>
      <c r="AE347" s="231"/>
      <c r="AF347" s="231"/>
      <c r="AG347" s="231"/>
    </row>
    <row r="348" spans="1:33" ht="31.5" customHeight="1" x14ac:dyDescent="0.25">
      <c r="A348" s="219" t="s">
        <v>555</v>
      </c>
      <c r="B348" s="196" t="s">
        <v>876</v>
      </c>
      <c r="C348" s="202" t="s">
        <v>977</v>
      </c>
      <c r="D348" s="243">
        <v>0</v>
      </c>
      <c r="E348" s="243">
        <v>0</v>
      </c>
      <c r="F348" s="243">
        <v>0</v>
      </c>
      <c r="G348" s="243">
        <v>0</v>
      </c>
      <c r="H348" s="243">
        <v>0</v>
      </c>
      <c r="I348" s="243">
        <v>0</v>
      </c>
      <c r="J348" s="243">
        <v>0</v>
      </c>
      <c r="K348" s="243">
        <v>0</v>
      </c>
      <c r="L348" s="243">
        <v>0</v>
      </c>
      <c r="M348" s="243">
        <v>0</v>
      </c>
      <c r="N348" s="243">
        <v>0</v>
      </c>
      <c r="O348" s="243">
        <v>0</v>
      </c>
      <c r="P348" s="245">
        <f t="shared" si="75"/>
        <v>0</v>
      </c>
      <c r="Q348" s="243">
        <f t="shared" si="76"/>
        <v>0</v>
      </c>
      <c r="S348" s="231"/>
      <c r="T348" s="231"/>
      <c r="U348" s="231"/>
      <c r="V348" s="231"/>
      <c r="W348" s="231"/>
      <c r="X348" s="231"/>
      <c r="Y348" s="231"/>
      <c r="Z348" s="231"/>
      <c r="AA348" s="231"/>
      <c r="AB348" s="231"/>
      <c r="AC348" s="231"/>
      <c r="AD348" s="231"/>
      <c r="AE348" s="231"/>
      <c r="AF348" s="231"/>
      <c r="AG348" s="231"/>
    </row>
    <row r="349" spans="1:33" ht="15.75" customHeight="1" x14ac:dyDescent="0.25">
      <c r="A349" s="219" t="s">
        <v>742</v>
      </c>
      <c r="B349" s="198" t="s">
        <v>790</v>
      </c>
      <c r="C349" s="202" t="s">
        <v>977</v>
      </c>
      <c r="D349" s="243">
        <v>0</v>
      </c>
      <c r="E349" s="243">
        <v>0</v>
      </c>
      <c r="F349" s="243">
        <v>0</v>
      </c>
      <c r="G349" s="243">
        <v>0</v>
      </c>
      <c r="H349" s="243">
        <v>0</v>
      </c>
      <c r="I349" s="243">
        <v>0</v>
      </c>
      <c r="J349" s="243">
        <v>0</v>
      </c>
      <c r="K349" s="243">
        <v>0</v>
      </c>
      <c r="L349" s="243">
        <v>0</v>
      </c>
      <c r="M349" s="243">
        <v>0</v>
      </c>
      <c r="N349" s="243">
        <v>0</v>
      </c>
      <c r="O349" s="243">
        <v>0</v>
      </c>
      <c r="P349" s="245">
        <f t="shared" si="75"/>
        <v>0</v>
      </c>
      <c r="Q349" s="243">
        <f t="shared" si="76"/>
        <v>0</v>
      </c>
      <c r="S349" s="231"/>
      <c r="T349" s="231"/>
      <c r="U349" s="231"/>
      <c r="V349" s="231"/>
      <c r="W349" s="231"/>
      <c r="X349" s="231"/>
      <c r="Y349" s="231"/>
      <c r="Z349" s="231"/>
      <c r="AA349" s="231"/>
      <c r="AB349" s="231"/>
      <c r="AC349" s="231"/>
      <c r="AD349" s="231"/>
      <c r="AE349" s="231"/>
      <c r="AF349" s="231"/>
      <c r="AG349" s="231"/>
    </row>
    <row r="350" spans="1:33" ht="15.75" customHeight="1" x14ac:dyDescent="0.25">
      <c r="A350" s="219" t="s">
        <v>741</v>
      </c>
      <c r="B350" s="198" t="s">
        <v>791</v>
      </c>
      <c r="C350" s="202" t="s">
        <v>977</v>
      </c>
      <c r="D350" s="243">
        <v>0</v>
      </c>
      <c r="E350" s="243">
        <v>0</v>
      </c>
      <c r="F350" s="243">
        <v>0</v>
      </c>
      <c r="G350" s="243">
        <v>0</v>
      </c>
      <c r="H350" s="243">
        <v>0</v>
      </c>
      <c r="I350" s="243">
        <v>0</v>
      </c>
      <c r="J350" s="243">
        <v>0</v>
      </c>
      <c r="K350" s="243">
        <v>0</v>
      </c>
      <c r="L350" s="243">
        <v>0</v>
      </c>
      <c r="M350" s="243">
        <v>0</v>
      </c>
      <c r="N350" s="243">
        <v>0</v>
      </c>
      <c r="O350" s="243">
        <v>0</v>
      </c>
      <c r="P350" s="245">
        <f t="shared" si="75"/>
        <v>0</v>
      </c>
      <c r="Q350" s="243">
        <f t="shared" si="76"/>
        <v>0</v>
      </c>
      <c r="S350" s="231"/>
      <c r="T350" s="231"/>
      <c r="U350" s="231"/>
      <c r="V350" s="231"/>
      <c r="W350" s="231"/>
      <c r="X350" s="231"/>
      <c r="Y350" s="231"/>
      <c r="Z350" s="231"/>
      <c r="AA350" s="231"/>
      <c r="AB350" s="231"/>
      <c r="AC350" s="231"/>
      <c r="AD350" s="231"/>
      <c r="AE350" s="231"/>
      <c r="AF350" s="231"/>
      <c r="AG350" s="231"/>
    </row>
    <row r="351" spans="1:33" ht="15.75" customHeight="1" x14ac:dyDescent="0.25">
      <c r="A351" s="219" t="s">
        <v>709</v>
      </c>
      <c r="B351" s="214" t="s">
        <v>836</v>
      </c>
      <c r="C351" s="202" t="s">
        <v>977</v>
      </c>
      <c r="D351" s="205">
        <v>0.46793299999999999</v>
      </c>
      <c r="E351" s="205">
        <v>0.45766000000000001</v>
      </c>
      <c r="F351" s="206">
        <v>0.46793299999999999</v>
      </c>
      <c r="G351" s="243">
        <v>0</v>
      </c>
      <c r="H351" s="206">
        <v>0.45666000000000001</v>
      </c>
      <c r="I351" s="243">
        <v>0</v>
      </c>
      <c r="J351" s="206">
        <v>0.45666000000000001</v>
      </c>
      <c r="K351" s="243">
        <v>0</v>
      </c>
      <c r="L351" s="206">
        <v>0.45666000000000001</v>
      </c>
      <c r="M351" s="243">
        <v>0</v>
      </c>
      <c r="N351" s="206">
        <f t="shared" ref="N351:N352" si="77">L351</f>
        <v>0.45666000000000001</v>
      </c>
      <c r="O351" s="243">
        <v>0</v>
      </c>
      <c r="P351" s="206">
        <f t="shared" si="75"/>
        <v>1.82664</v>
      </c>
      <c r="Q351" s="243">
        <f t="shared" si="76"/>
        <v>0</v>
      </c>
      <c r="S351" s="231"/>
      <c r="T351" s="231"/>
      <c r="U351" s="231"/>
      <c r="V351" s="231"/>
      <c r="W351" s="231"/>
      <c r="X351" s="231"/>
      <c r="Y351" s="231"/>
      <c r="Z351" s="231"/>
      <c r="AA351" s="231"/>
      <c r="AB351" s="231"/>
      <c r="AC351" s="231"/>
      <c r="AD351" s="231"/>
      <c r="AE351" s="231"/>
      <c r="AF351" s="231"/>
      <c r="AG351" s="231"/>
    </row>
    <row r="352" spans="1:33" ht="15.75" customHeight="1" x14ac:dyDescent="0.25">
      <c r="A352" s="219" t="s">
        <v>710</v>
      </c>
      <c r="B352" s="214" t="s">
        <v>987</v>
      </c>
      <c r="C352" s="202" t="s">
        <v>35</v>
      </c>
      <c r="D352" s="205">
        <v>2.3559999999999999</v>
      </c>
      <c r="E352" s="205">
        <v>2.4540000000000002</v>
      </c>
      <c r="F352" s="206">
        <v>2.387</v>
      </c>
      <c r="G352" s="243">
        <v>0</v>
      </c>
      <c r="H352" s="206">
        <v>2.4540000000000002</v>
      </c>
      <c r="I352" s="243">
        <v>0</v>
      </c>
      <c r="J352" s="206">
        <v>2.4540000000000002</v>
      </c>
      <c r="K352" s="243">
        <v>0</v>
      </c>
      <c r="L352" s="206">
        <v>2.4540000000000002</v>
      </c>
      <c r="M352" s="243">
        <v>0</v>
      </c>
      <c r="N352" s="206">
        <f t="shared" si="77"/>
        <v>2.4540000000000002</v>
      </c>
      <c r="O352" s="243">
        <v>0</v>
      </c>
      <c r="P352" s="206">
        <f>(H352+J352+L352+N352)/4</f>
        <v>2.4540000000000002</v>
      </c>
      <c r="Q352" s="243">
        <f t="shared" si="76"/>
        <v>0</v>
      </c>
      <c r="S352" s="231"/>
      <c r="T352" s="231"/>
      <c r="U352" s="231"/>
      <c r="V352" s="231"/>
      <c r="W352" s="231"/>
      <c r="X352" s="231"/>
      <c r="Y352" s="231"/>
      <c r="Z352" s="231"/>
      <c r="AA352" s="231"/>
      <c r="AB352" s="231"/>
      <c r="AC352" s="231"/>
      <c r="AD352" s="231"/>
      <c r="AE352" s="231"/>
      <c r="AF352" s="231"/>
      <c r="AG352" s="231"/>
    </row>
    <row r="353" spans="1:33" ht="31.5" customHeight="1" x14ac:dyDescent="0.25">
      <c r="A353" s="219" t="s">
        <v>711</v>
      </c>
      <c r="B353" s="196" t="s">
        <v>877</v>
      </c>
      <c r="C353" s="202" t="s">
        <v>35</v>
      </c>
      <c r="D353" s="243">
        <v>0</v>
      </c>
      <c r="E353" s="243">
        <v>0</v>
      </c>
      <c r="F353" s="243">
        <v>0</v>
      </c>
      <c r="G353" s="243">
        <v>0</v>
      </c>
      <c r="H353" s="243">
        <v>0</v>
      </c>
      <c r="I353" s="243">
        <v>0</v>
      </c>
      <c r="J353" s="243">
        <v>0</v>
      </c>
      <c r="K353" s="243">
        <v>0</v>
      </c>
      <c r="L353" s="243">
        <v>0</v>
      </c>
      <c r="M353" s="243">
        <v>0</v>
      </c>
      <c r="N353" s="243">
        <v>0</v>
      </c>
      <c r="O353" s="243">
        <v>0</v>
      </c>
      <c r="P353" s="245">
        <f t="shared" si="75"/>
        <v>0</v>
      </c>
      <c r="Q353" s="243">
        <f t="shared" si="76"/>
        <v>0</v>
      </c>
      <c r="S353" s="231"/>
      <c r="T353" s="231"/>
      <c r="U353" s="231"/>
      <c r="V353" s="231"/>
      <c r="W353" s="231"/>
      <c r="X353" s="231"/>
      <c r="Y353" s="231"/>
      <c r="Z353" s="231"/>
      <c r="AA353" s="231"/>
      <c r="AB353" s="231"/>
      <c r="AC353" s="231"/>
      <c r="AD353" s="231"/>
      <c r="AE353" s="231"/>
      <c r="AF353" s="231"/>
      <c r="AG353" s="231"/>
    </row>
    <row r="354" spans="1:33" ht="15.75" customHeight="1" x14ac:dyDescent="0.25">
      <c r="A354" s="219" t="s">
        <v>743</v>
      </c>
      <c r="B354" s="198" t="s">
        <v>790</v>
      </c>
      <c r="C354" s="202" t="s">
        <v>35</v>
      </c>
      <c r="D354" s="243">
        <v>0</v>
      </c>
      <c r="E354" s="243">
        <v>0</v>
      </c>
      <c r="F354" s="243">
        <v>0</v>
      </c>
      <c r="G354" s="243">
        <v>0</v>
      </c>
      <c r="H354" s="243">
        <v>0</v>
      </c>
      <c r="I354" s="243">
        <v>0</v>
      </c>
      <c r="J354" s="243">
        <v>0</v>
      </c>
      <c r="K354" s="243">
        <v>0</v>
      </c>
      <c r="L354" s="243">
        <v>0</v>
      </c>
      <c r="M354" s="243">
        <v>0</v>
      </c>
      <c r="N354" s="243">
        <v>0</v>
      </c>
      <c r="O354" s="243">
        <v>0</v>
      </c>
      <c r="P354" s="245">
        <f t="shared" si="75"/>
        <v>0</v>
      </c>
      <c r="Q354" s="243">
        <f t="shared" si="76"/>
        <v>0</v>
      </c>
      <c r="S354" s="231"/>
      <c r="T354" s="231"/>
      <c r="U354" s="231"/>
      <c r="V354" s="231"/>
      <c r="W354" s="231"/>
      <c r="X354" s="231"/>
      <c r="Y354" s="231"/>
      <c r="Z354" s="231"/>
      <c r="AA354" s="231"/>
      <c r="AB354" s="231"/>
      <c r="AC354" s="231"/>
      <c r="AD354" s="231"/>
      <c r="AE354" s="231"/>
      <c r="AF354" s="231"/>
      <c r="AG354" s="231"/>
    </row>
    <row r="355" spans="1:33" ht="15.75" customHeight="1" x14ac:dyDescent="0.25">
      <c r="A355" s="219" t="s">
        <v>744</v>
      </c>
      <c r="B355" s="198" t="s">
        <v>791</v>
      </c>
      <c r="C355" s="202" t="s">
        <v>35</v>
      </c>
      <c r="D355" s="243">
        <v>0</v>
      </c>
      <c r="E355" s="243">
        <v>0</v>
      </c>
      <c r="F355" s="243">
        <v>0</v>
      </c>
      <c r="G355" s="243">
        <v>0</v>
      </c>
      <c r="H355" s="243">
        <v>0</v>
      </c>
      <c r="I355" s="243">
        <v>0</v>
      </c>
      <c r="J355" s="243">
        <v>0</v>
      </c>
      <c r="K355" s="243">
        <v>0</v>
      </c>
      <c r="L355" s="243">
        <v>0</v>
      </c>
      <c r="M355" s="243">
        <v>0</v>
      </c>
      <c r="N355" s="243">
        <v>0</v>
      </c>
      <c r="O355" s="243">
        <v>0</v>
      </c>
      <c r="P355" s="245">
        <f t="shared" si="75"/>
        <v>0</v>
      </c>
      <c r="Q355" s="243">
        <f t="shared" si="76"/>
        <v>0</v>
      </c>
      <c r="S355" s="231"/>
      <c r="T355" s="231"/>
      <c r="U355" s="231"/>
      <c r="V355" s="231"/>
      <c r="W355" s="231"/>
      <c r="X355" s="231"/>
      <c r="Y355" s="231"/>
      <c r="Z355" s="231"/>
      <c r="AA355" s="231"/>
      <c r="AB355" s="231"/>
      <c r="AC355" s="231"/>
      <c r="AD355" s="231"/>
      <c r="AE355" s="231"/>
      <c r="AF355" s="231"/>
      <c r="AG355" s="231"/>
    </row>
    <row r="356" spans="1:33" ht="15.75" customHeight="1" x14ac:dyDescent="0.25">
      <c r="A356" s="219" t="s">
        <v>712</v>
      </c>
      <c r="B356" s="214" t="s">
        <v>793</v>
      </c>
      <c r="C356" s="202" t="s">
        <v>792</v>
      </c>
      <c r="D356" s="205">
        <v>363.29</v>
      </c>
      <c r="E356" s="205">
        <v>363.29</v>
      </c>
      <c r="F356" s="206">
        <v>363.29</v>
      </c>
      <c r="G356" s="243">
        <v>0</v>
      </c>
      <c r="H356" s="206">
        <v>363.28550000000001</v>
      </c>
      <c r="I356" s="243">
        <v>0</v>
      </c>
      <c r="J356" s="206">
        <v>363.28550000000001</v>
      </c>
      <c r="K356" s="243">
        <v>0</v>
      </c>
      <c r="L356" s="206">
        <v>363.28550000000001</v>
      </c>
      <c r="M356" s="243">
        <v>0</v>
      </c>
      <c r="N356" s="206">
        <f>L356</f>
        <v>363.28550000000001</v>
      </c>
      <c r="O356" s="243">
        <v>0</v>
      </c>
      <c r="P356" s="206">
        <f>(H356+J356+L356+N356)/4</f>
        <v>363.28550000000001</v>
      </c>
      <c r="Q356" s="243">
        <f t="shared" si="76"/>
        <v>0</v>
      </c>
      <c r="S356" s="231"/>
      <c r="T356" s="231"/>
      <c r="U356" s="231"/>
      <c r="V356" s="231"/>
      <c r="W356" s="231"/>
      <c r="X356" s="231"/>
      <c r="Y356" s="231"/>
      <c r="Z356" s="231"/>
      <c r="AA356" s="231"/>
      <c r="AB356" s="231"/>
      <c r="AC356" s="231"/>
      <c r="AD356" s="231"/>
      <c r="AE356" s="231"/>
      <c r="AF356" s="231"/>
      <c r="AG356" s="231"/>
    </row>
    <row r="357" spans="1:33" ht="31.5" customHeight="1" x14ac:dyDescent="0.25">
      <c r="A357" s="219" t="s">
        <v>713</v>
      </c>
      <c r="B357" s="214" t="s">
        <v>986</v>
      </c>
      <c r="C357" s="202" t="s">
        <v>586</v>
      </c>
      <c r="D357" s="205">
        <f>D24-D58-D59-D52</f>
        <v>25.293200000000002</v>
      </c>
      <c r="E357" s="205">
        <f>E24-E58-E59-E52</f>
        <v>23.759799999999998</v>
      </c>
      <c r="F357" s="205">
        <f>F24-F58-F59-F52</f>
        <v>17.577000000000002</v>
      </c>
      <c r="G357" s="243">
        <v>0</v>
      </c>
      <c r="H357" s="205">
        <f>H24-H58-H59-H52</f>
        <v>75.682874999999996</v>
      </c>
      <c r="I357" s="243">
        <v>0</v>
      </c>
      <c r="J357" s="205">
        <f>J24-J58-J59-J52</f>
        <v>79.75309</v>
      </c>
      <c r="K357" s="243">
        <v>0</v>
      </c>
      <c r="L357" s="205">
        <f>L24-L58-L59-L52</f>
        <v>70.710632132724697</v>
      </c>
      <c r="M357" s="243">
        <v>0</v>
      </c>
      <c r="N357" s="205">
        <f>N24-N58-N59-N52</f>
        <v>73.274645797980995</v>
      </c>
      <c r="O357" s="243">
        <v>0</v>
      </c>
      <c r="P357" s="206">
        <f>H357+J357+L357+N357</f>
        <v>299.42124293070572</v>
      </c>
      <c r="Q357" s="243">
        <f t="shared" si="76"/>
        <v>0</v>
      </c>
      <c r="S357" s="231"/>
      <c r="T357" s="231"/>
      <c r="U357" s="231"/>
      <c r="V357" s="231"/>
      <c r="W357" s="231"/>
      <c r="X357" s="231"/>
      <c r="Y357" s="231"/>
      <c r="Z357" s="231"/>
      <c r="AA357" s="231"/>
      <c r="AB357" s="231"/>
      <c r="AC357" s="231"/>
      <c r="AD357" s="231"/>
      <c r="AE357" s="231"/>
      <c r="AF357" s="231"/>
      <c r="AG357" s="231"/>
    </row>
    <row r="358" spans="1:33" ht="15.75" customHeight="1" x14ac:dyDescent="0.25">
      <c r="A358" s="217" t="s">
        <v>423</v>
      </c>
      <c r="B358" s="232" t="s">
        <v>421</v>
      </c>
      <c r="C358" s="202" t="s">
        <v>172</v>
      </c>
      <c r="D358" s="206" t="s">
        <v>428</v>
      </c>
      <c r="E358" s="206" t="s">
        <v>428</v>
      </c>
      <c r="F358" s="206" t="s">
        <v>428</v>
      </c>
      <c r="G358" s="206" t="s">
        <v>428</v>
      </c>
      <c r="H358" s="206" t="s">
        <v>428</v>
      </c>
      <c r="I358" s="206" t="s">
        <v>428</v>
      </c>
      <c r="J358" s="206" t="s">
        <v>428</v>
      </c>
      <c r="K358" s="206" t="s">
        <v>428</v>
      </c>
      <c r="L358" s="206" t="s">
        <v>428</v>
      </c>
      <c r="M358" s="206" t="s">
        <v>428</v>
      </c>
      <c r="N358" s="206" t="s">
        <v>428</v>
      </c>
      <c r="O358" s="206" t="s">
        <v>428</v>
      </c>
      <c r="P358" s="206" t="s">
        <v>428</v>
      </c>
      <c r="Q358" s="206" t="s">
        <v>428</v>
      </c>
      <c r="S358" s="231"/>
      <c r="T358" s="231"/>
      <c r="U358" s="231"/>
      <c r="V358" s="231"/>
      <c r="W358" s="231"/>
      <c r="X358" s="231"/>
      <c r="Y358" s="231"/>
      <c r="Z358" s="231"/>
      <c r="AA358" s="231"/>
      <c r="AB358" s="231"/>
      <c r="AC358" s="231"/>
      <c r="AD358" s="231"/>
      <c r="AE358" s="231"/>
      <c r="AF358" s="231"/>
      <c r="AG358" s="231"/>
    </row>
    <row r="359" spans="1:33" ht="15.75" customHeight="1" x14ac:dyDescent="0.25">
      <c r="A359" s="219" t="s">
        <v>425</v>
      </c>
      <c r="B359" s="214" t="s">
        <v>466</v>
      </c>
      <c r="C359" s="202" t="s">
        <v>977</v>
      </c>
      <c r="D359" s="243">
        <v>0</v>
      </c>
      <c r="E359" s="243">
        <v>0</v>
      </c>
      <c r="F359" s="243">
        <v>0</v>
      </c>
      <c r="G359" s="243">
        <v>0</v>
      </c>
      <c r="H359" s="243">
        <v>0</v>
      </c>
      <c r="I359" s="243">
        <v>0</v>
      </c>
      <c r="J359" s="243">
        <v>0</v>
      </c>
      <c r="K359" s="243">
        <v>0</v>
      </c>
      <c r="L359" s="243">
        <v>0</v>
      </c>
      <c r="M359" s="243">
        <v>0</v>
      </c>
      <c r="N359" s="243">
        <v>0</v>
      </c>
      <c r="O359" s="243">
        <v>0</v>
      </c>
      <c r="P359" s="243">
        <f t="shared" ref="P359:P362" si="78">H359+J359+L359+N359</f>
        <v>0</v>
      </c>
      <c r="Q359" s="243">
        <f t="shared" ref="Q359:Q362" si="79">I359+K359</f>
        <v>0</v>
      </c>
      <c r="S359" s="231"/>
      <c r="T359" s="231"/>
      <c r="U359" s="231"/>
      <c r="V359" s="231"/>
      <c r="W359" s="231"/>
      <c r="X359" s="231"/>
      <c r="Y359" s="231"/>
      <c r="Z359" s="231"/>
      <c r="AA359" s="231"/>
      <c r="AB359" s="231"/>
      <c r="AC359" s="231"/>
      <c r="AD359" s="231"/>
      <c r="AE359" s="231"/>
      <c r="AF359" s="231"/>
      <c r="AG359" s="231"/>
    </row>
    <row r="360" spans="1:33" ht="15.75" customHeight="1" x14ac:dyDescent="0.25">
      <c r="A360" s="219" t="s">
        <v>426</v>
      </c>
      <c r="B360" s="214" t="s">
        <v>467</v>
      </c>
      <c r="C360" s="202" t="s">
        <v>449</v>
      </c>
      <c r="D360" s="243">
        <v>0</v>
      </c>
      <c r="E360" s="243">
        <v>0</v>
      </c>
      <c r="F360" s="243">
        <v>0</v>
      </c>
      <c r="G360" s="243">
        <v>0</v>
      </c>
      <c r="H360" s="243">
        <v>0</v>
      </c>
      <c r="I360" s="243">
        <v>0</v>
      </c>
      <c r="J360" s="243">
        <v>0</v>
      </c>
      <c r="K360" s="243">
        <v>0</v>
      </c>
      <c r="L360" s="243">
        <v>0</v>
      </c>
      <c r="M360" s="243">
        <v>0</v>
      </c>
      <c r="N360" s="243">
        <v>0</v>
      </c>
      <c r="O360" s="243">
        <v>0</v>
      </c>
      <c r="P360" s="243">
        <f t="shared" si="78"/>
        <v>0</v>
      </c>
      <c r="Q360" s="243">
        <f t="shared" si="79"/>
        <v>0</v>
      </c>
      <c r="S360" s="231"/>
      <c r="T360" s="231"/>
      <c r="U360" s="231"/>
      <c r="V360" s="231"/>
      <c r="W360" s="231"/>
      <c r="X360" s="231"/>
      <c r="Y360" s="231"/>
      <c r="Z360" s="231"/>
      <c r="AA360" s="231"/>
      <c r="AB360" s="231"/>
      <c r="AC360" s="231"/>
      <c r="AD360" s="231"/>
      <c r="AE360" s="231"/>
      <c r="AF360" s="231"/>
      <c r="AG360" s="231"/>
    </row>
    <row r="361" spans="1:33" ht="47.25" customHeight="1" x14ac:dyDescent="0.25">
      <c r="A361" s="219" t="s">
        <v>473</v>
      </c>
      <c r="B361" s="214" t="s">
        <v>794</v>
      </c>
      <c r="C361" s="202" t="s">
        <v>586</v>
      </c>
      <c r="D361" s="243">
        <v>0</v>
      </c>
      <c r="E361" s="243">
        <v>0</v>
      </c>
      <c r="F361" s="243">
        <v>0</v>
      </c>
      <c r="G361" s="243">
        <v>0</v>
      </c>
      <c r="H361" s="243">
        <v>0</v>
      </c>
      <c r="I361" s="243">
        <v>0</v>
      </c>
      <c r="J361" s="243">
        <v>0</v>
      </c>
      <c r="K361" s="243">
        <v>0</v>
      </c>
      <c r="L361" s="243">
        <v>0</v>
      </c>
      <c r="M361" s="243">
        <v>0</v>
      </c>
      <c r="N361" s="243">
        <v>0</v>
      </c>
      <c r="O361" s="243">
        <v>0</v>
      </c>
      <c r="P361" s="243">
        <f t="shared" si="78"/>
        <v>0</v>
      </c>
      <c r="Q361" s="243">
        <f t="shared" si="79"/>
        <v>0</v>
      </c>
      <c r="S361" s="231"/>
      <c r="T361" s="231"/>
      <c r="U361" s="231"/>
      <c r="V361" s="231"/>
      <c r="W361" s="231"/>
      <c r="X361" s="231"/>
      <c r="Y361" s="231"/>
      <c r="Z361" s="231"/>
      <c r="AA361" s="231"/>
      <c r="AB361" s="231"/>
      <c r="AC361" s="231"/>
      <c r="AD361" s="231"/>
      <c r="AE361" s="231"/>
      <c r="AF361" s="231"/>
      <c r="AG361" s="231"/>
    </row>
    <row r="362" spans="1:33" ht="31.5" customHeight="1" x14ac:dyDescent="0.25">
      <c r="A362" s="219" t="s">
        <v>556</v>
      </c>
      <c r="B362" s="214" t="s">
        <v>837</v>
      </c>
      <c r="C362" s="202" t="s">
        <v>586</v>
      </c>
      <c r="D362" s="243">
        <v>0</v>
      </c>
      <c r="E362" s="243">
        <v>0</v>
      </c>
      <c r="F362" s="243">
        <v>0</v>
      </c>
      <c r="G362" s="243">
        <v>0</v>
      </c>
      <c r="H362" s="243">
        <v>0</v>
      </c>
      <c r="I362" s="243">
        <v>0</v>
      </c>
      <c r="J362" s="243">
        <v>0</v>
      </c>
      <c r="K362" s="243">
        <v>0</v>
      </c>
      <c r="L362" s="243">
        <v>0</v>
      </c>
      <c r="M362" s="243">
        <v>0</v>
      </c>
      <c r="N362" s="243">
        <v>0</v>
      </c>
      <c r="O362" s="243">
        <v>0</v>
      </c>
      <c r="P362" s="243">
        <f t="shared" si="78"/>
        <v>0</v>
      </c>
      <c r="Q362" s="243">
        <f t="shared" si="79"/>
        <v>0</v>
      </c>
      <c r="S362" s="231"/>
      <c r="T362" s="231"/>
      <c r="U362" s="231"/>
      <c r="V362" s="231"/>
      <c r="W362" s="231"/>
      <c r="X362" s="231"/>
      <c r="Y362" s="231"/>
      <c r="Z362" s="231"/>
      <c r="AA362" s="231"/>
      <c r="AB362" s="231"/>
      <c r="AC362" s="231"/>
      <c r="AD362" s="231"/>
      <c r="AE362" s="231"/>
      <c r="AF362" s="231"/>
      <c r="AG362" s="231"/>
    </row>
    <row r="363" spans="1:33" ht="15.75" customHeight="1" x14ac:dyDescent="0.25">
      <c r="A363" s="217" t="s">
        <v>427</v>
      </c>
      <c r="B363" s="232" t="s">
        <v>424</v>
      </c>
      <c r="C363" s="241" t="s">
        <v>172</v>
      </c>
      <c r="D363" s="206" t="s">
        <v>428</v>
      </c>
      <c r="E363" s="206" t="s">
        <v>428</v>
      </c>
      <c r="F363" s="206" t="s">
        <v>428</v>
      </c>
      <c r="G363" s="206" t="s">
        <v>428</v>
      </c>
      <c r="H363" s="206" t="s">
        <v>428</v>
      </c>
      <c r="I363" s="206" t="s">
        <v>428</v>
      </c>
      <c r="J363" s="206" t="s">
        <v>428</v>
      </c>
      <c r="K363" s="206" t="s">
        <v>428</v>
      </c>
      <c r="L363" s="206" t="s">
        <v>428</v>
      </c>
      <c r="M363" s="206" t="s">
        <v>428</v>
      </c>
      <c r="N363" s="206" t="s">
        <v>428</v>
      </c>
      <c r="O363" s="206" t="s">
        <v>428</v>
      </c>
      <c r="P363" s="206" t="s">
        <v>428</v>
      </c>
      <c r="Q363" s="206" t="s">
        <v>428</v>
      </c>
      <c r="S363" s="231"/>
      <c r="T363" s="231"/>
      <c r="U363" s="231"/>
      <c r="V363" s="231"/>
      <c r="W363" s="231"/>
      <c r="X363" s="231"/>
      <c r="Y363" s="231"/>
      <c r="Z363" s="231"/>
      <c r="AA363" s="231"/>
      <c r="AB363" s="231"/>
      <c r="AC363" s="231"/>
      <c r="AD363" s="231"/>
      <c r="AE363" s="231"/>
      <c r="AF363" s="231"/>
      <c r="AG363" s="231"/>
    </row>
    <row r="364" spans="1:33" ht="18" customHeight="1" x14ac:dyDescent="0.25">
      <c r="A364" s="219" t="s">
        <v>557</v>
      </c>
      <c r="B364" s="214" t="s">
        <v>575</v>
      </c>
      <c r="C364" s="202" t="s">
        <v>35</v>
      </c>
      <c r="D364" s="243">
        <v>0</v>
      </c>
      <c r="E364" s="243">
        <v>0</v>
      </c>
      <c r="F364" s="243">
        <v>0</v>
      </c>
      <c r="G364" s="243">
        <v>0</v>
      </c>
      <c r="H364" s="243">
        <v>0</v>
      </c>
      <c r="I364" s="243">
        <v>0</v>
      </c>
      <c r="J364" s="243">
        <v>0</v>
      </c>
      <c r="K364" s="243">
        <v>0</v>
      </c>
      <c r="L364" s="243">
        <v>0</v>
      </c>
      <c r="M364" s="243">
        <v>0</v>
      </c>
      <c r="N364" s="243">
        <v>0</v>
      </c>
      <c r="O364" s="243">
        <v>0</v>
      </c>
      <c r="P364" s="243">
        <f t="shared" ref="P364:P373" si="80">H364+J364+L364+N364</f>
        <v>0</v>
      </c>
      <c r="Q364" s="243">
        <f t="shared" ref="Q364:Q374" si="81">I364+K364</f>
        <v>0</v>
      </c>
      <c r="S364" s="231"/>
      <c r="T364" s="231"/>
      <c r="U364" s="231"/>
      <c r="V364" s="231"/>
      <c r="W364" s="231"/>
      <c r="X364" s="231"/>
      <c r="Y364" s="231"/>
      <c r="Z364" s="231"/>
      <c r="AA364" s="231"/>
      <c r="AB364" s="231"/>
      <c r="AC364" s="231"/>
      <c r="AD364" s="231"/>
      <c r="AE364" s="231"/>
      <c r="AF364" s="231"/>
      <c r="AG364" s="231"/>
    </row>
    <row r="365" spans="1:33" ht="47.25" customHeight="1" x14ac:dyDescent="0.25">
      <c r="A365" s="219" t="s">
        <v>558</v>
      </c>
      <c r="B365" s="196" t="s">
        <v>714</v>
      </c>
      <c r="C365" s="202" t="s">
        <v>35</v>
      </c>
      <c r="D365" s="243">
        <v>0</v>
      </c>
      <c r="E365" s="243">
        <v>0</v>
      </c>
      <c r="F365" s="243">
        <v>0</v>
      </c>
      <c r="G365" s="243">
        <v>0</v>
      </c>
      <c r="H365" s="243">
        <v>0</v>
      </c>
      <c r="I365" s="243">
        <v>0</v>
      </c>
      <c r="J365" s="243">
        <v>0</v>
      </c>
      <c r="K365" s="243">
        <v>0</v>
      </c>
      <c r="L365" s="243">
        <v>0</v>
      </c>
      <c r="M365" s="243">
        <v>0</v>
      </c>
      <c r="N365" s="243">
        <v>0</v>
      </c>
      <c r="O365" s="243">
        <v>0</v>
      </c>
      <c r="P365" s="243">
        <f t="shared" si="80"/>
        <v>0</v>
      </c>
      <c r="Q365" s="243">
        <f t="shared" si="81"/>
        <v>0</v>
      </c>
      <c r="S365" s="231"/>
      <c r="T365" s="231"/>
      <c r="U365" s="231"/>
      <c r="V365" s="231"/>
      <c r="W365" s="231"/>
      <c r="X365" s="231"/>
      <c r="Y365" s="231"/>
      <c r="Z365" s="231"/>
      <c r="AA365" s="231"/>
      <c r="AB365" s="231"/>
      <c r="AC365" s="231"/>
      <c r="AD365" s="231"/>
      <c r="AE365" s="231"/>
      <c r="AF365" s="231"/>
      <c r="AG365" s="231"/>
    </row>
    <row r="366" spans="1:33" ht="47.25" customHeight="1" x14ac:dyDescent="0.25">
      <c r="A366" s="219" t="s">
        <v>559</v>
      </c>
      <c r="B366" s="196" t="s">
        <v>715</v>
      </c>
      <c r="C366" s="202" t="s">
        <v>35</v>
      </c>
      <c r="D366" s="243">
        <v>0</v>
      </c>
      <c r="E366" s="243">
        <v>0</v>
      </c>
      <c r="F366" s="243">
        <v>0</v>
      </c>
      <c r="G366" s="243">
        <v>0</v>
      </c>
      <c r="H366" s="243">
        <v>0</v>
      </c>
      <c r="I366" s="243">
        <v>0</v>
      </c>
      <c r="J366" s="243">
        <v>0</v>
      </c>
      <c r="K366" s="243">
        <v>0</v>
      </c>
      <c r="L366" s="243">
        <v>0</v>
      </c>
      <c r="M366" s="243">
        <v>0</v>
      </c>
      <c r="N366" s="243">
        <v>0</v>
      </c>
      <c r="O366" s="243">
        <v>0</v>
      </c>
      <c r="P366" s="243">
        <f t="shared" si="80"/>
        <v>0</v>
      </c>
      <c r="Q366" s="243">
        <f t="shared" si="81"/>
        <v>0</v>
      </c>
      <c r="S366" s="231"/>
      <c r="T366" s="231"/>
      <c r="U366" s="231"/>
      <c r="V366" s="231"/>
      <c r="W366" s="231"/>
      <c r="X366" s="231"/>
      <c r="Y366" s="231"/>
      <c r="Z366" s="231"/>
      <c r="AA366" s="231"/>
      <c r="AB366" s="231"/>
      <c r="AC366" s="231"/>
      <c r="AD366" s="231"/>
      <c r="AE366" s="231"/>
      <c r="AF366" s="231"/>
      <c r="AG366" s="231"/>
    </row>
    <row r="367" spans="1:33" ht="31.5" customHeight="1" x14ac:dyDescent="0.25">
      <c r="A367" s="219" t="s">
        <v>560</v>
      </c>
      <c r="B367" s="196" t="s">
        <v>470</v>
      </c>
      <c r="C367" s="202" t="s">
        <v>35</v>
      </c>
      <c r="D367" s="243">
        <v>0</v>
      </c>
      <c r="E367" s="243">
        <v>0</v>
      </c>
      <c r="F367" s="243">
        <v>0</v>
      </c>
      <c r="G367" s="243">
        <v>0</v>
      </c>
      <c r="H367" s="243">
        <v>0</v>
      </c>
      <c r="I367" s="243">
        <v>0</v>
      </c>
      <c r="J367" s="243">
        <v>0</v>
      </c>
      <c r="K367" s="243">
        <v>0</v>
      </c>
      <c r="L367" s="243">
        <v>0</v>
      </c>
      <c r="M367" s="243">
        <v>0</v>
      </c>
      <c r="N367" s="243">
        <v>0</v>
      </c>
      <c r="O367" s="243">
        <v>0</v>
      </c>
      <c r="P367" s="243">
        <f t="shared" si="80"/>
        <v>0</v>
      </c>
      <c r="Q367" s="243">
        <f t="shared" si="81"/>
        <v>0</v>
      </c>
      <c r="S367" s="231"/>
      <c r="T367" s="231"/>
      <c r="U367" s="231"/>
      <c r="V367" s="231"/>
      <c r="W367" s="231"/>
      <c r="X367" s="231"/>
      <c r="Y367" s="231"/>
      <c r="Z367" s="231"/>
      <c r="AA367" s="231"/>
      <c r="AB367" s="231"/>
      <c r="AC367" s="231"/>
      <c r="AD367" s="231"/>
      <c r="AE367" s="231"/>
      <c r="AF367" s="231"/>
      <c r="AG367" s="231"/>
    </row>
    <row r="368" spans="1:33" ht="15.75" customHeight="1" x14ac:dyDescent="0.25">
      <c r="A368" s="219" t="s">
        <v>561</v>
      </c>
      <c r="B368" s="214" t="s">
        <v>574</v>
      </c>
      <c r="C368" s="202" t="s">
        <v>977</v>
      </c>
      <c r="D368" s="243">
        <v>0</v>
      </c>
      <c r="E368" s="243">
        <v>0</v>
      </c>
      <c r="F368" s="243">
        <v>0</v>
      </c>
      <c r="G368" s="243">
        <v>0</v>
      </c>
      <c r="H368" s="243">
        <v>0</v>
      </c>
      <c r="I368" s="243">
        <v>0</v>
      </c>
      <c r="J368" s="243">
        <v>0</v>
      </c>
      <c r="K368" s="243">
        <v>0</v>
      </c>
      <c r="L368" s="243">
        <v>0</v>
      </c>
      <c r="M368" s="243">
        <v>0</v>
      </c>
      <c r="N368" s="243">
        <v>0</v>
      </c>
      <c r="O368" s="243">
        <v>0</v>
      </c>
      <c r="P368" s="243">
        <f t="shared" si="80"/>
        <v>0</v>
      </c>
      <c r="Q368" s="243">
        <f t="shared" si="81"/>
        <v>0</v>
      </c>
      <c r="S368" s="231"/>
      <c r="T368" s="231"/>
      <c r="U368" s="231"/>
      <c r="V368" s="231"/>
      <c r="W368" s="231"/>
      <c r="X368" s="231"/>
      <c r="Y368" s="231"/>
      <c r="Z368" s="231"/>
      <c r="AA368" s="231"/>
      <c r="AB368" s="231"/>
      <c r="AC368" s="231"/>
      <c r="AD368" s="231"/>
      <c r="AE368" s="231"/>
      <c r="AF368" s="231"/>
      <c r="AG368" s="231"/>
    </row>
    <row r="369" spans="1:33" ht="31.5" customHeight="1" x14ac:dyDescent="0.25">
      <c r="A369" s="219" t="s">
        <v>562</v>
      </c>
      <c r="B369" s="196" t="s">
        <v>471</v>
      </c>
      <c r="C369" s="202" t="s">
        <v>977</v>
      </c>
      <c r="D369" s="243">
        <v>0</v>
      </c>
      <c r="E369" s="243">
        <v>0</v>
      </c>
      <c r="F369" s="243">
        <v>0</v>
      </c>
      <c r="G369" s="243">
        <v>0</v>
      </c>
      <c r="H369" s="243">
        <v>0</v>
      </c>
      <c r="I369" s="243">
        <v>0</v>
      </c>
      <c r="J369" s="243">
        <v>0</v>
      </c>
      <c r="K369" s="243">
        <v>0</v>
      </c>
      <c r="L369" s="243">
        <v>0</v>
      </c>
      <c r="M369" s="243">
        <v>0</v>
      </c>
      <c r="N369" s="243">
        <v>0</v>
      </c>
      <c r="O369" s="243">
        <v>0</v>
      </c>
      <c r="P369" s="243">
        <f t="shared" si="80"/>
        <v>0</v>
      </c>
      <c r="Q369" s="243">
        <f t="shared" si="81"/>
        <v>0</v>
      </c>
      <c r="S369" s="231"/>
      <c r="T369" s="231"/>
      <c r="U369" s="231"/>
      <c r="V369" s="231"/>
      <c r="W369" s="231"/>
      <c r="X369" s="231"/>
      <c r="Y369" s="231"/>
      <c r="Z369" s="231"/>
      <c r="AA369" s="231"/>
      <c r="AB369" s="231"/>
      <c r="AC369" s="231"/>
      <c r="AD369" s="231"/>
      <c r="AE369" s="231"/>
      <c r="AF369" s="231"/>
      <c r="AG369" s="231"/>
    </row>
    <row r="370" spans="1:33" ht="15.75" customHeight="1" x14ac:dyDescent="0.25">
      <c r="A370" s="219" t="s">
        <v>563</v>
      </c>
      <c r="B370" s="196" t="s">
        <v>472</v>
      </c>
      <c r="C370" s="202" t="s">
        <v>977</v>
      </c>
      <c r="D370" s="243">
        <v>0</v>
      </c>
      <c r="E370" s="243">
        <v>0</v>
      </c>
      <c r="F370" s="243">
        <v>0</v>
      </c>
      <c r="G370" s="243">
        <v>0</v>
      </c>
      <c r="H370" s="243">
        <v>0</v>
      </c>
      <c r="I370" s="243">
        <v>0</v>
      </c>
      <c r="J370" s="243">
        <v>0</v>
      </c>
      <c r="K370" s="243">
        <v>0</v>
      </c>
      <c r="L370" s="243">
        <v>0</v>
      </c>
      <c r="M370" s="243">
        <v>0</v>
      </c>
      <c r="N370" s="243">
        <v>0</v>
      </c>
      <c r="O370" s="243">
        <v>0</v>
      </c>
      <c r="P370" s="243">
        <f t="shared" si="80"/>
        <v>0</v>
      </c>
      <c r="Q370" s="243">
        <f t="shared" si="81"/>
        <v>0</v>
      </c>
      <c r="S370" s="231"/>
      <c r="T370" s="231"/>
      <c r="U370" s="231"/>
      <c r="V370" s="231"/>
      <c r="W370" s="231"/>
      <c r="X370" s="231"/>
      <c r="Y370" s="231"/>
      <c r="Z370" s="231"/>
      <c r="AA370" s="231"/>
      <c r="AB370" s="231"/>
      <c r="AC370" s="231"/>
      <c r="AD370" s="231"/>
      <c r="AE370" s="231"/>
      <c r="AF370" s="231"/>
      <c r="AG370" s="231"/>
    </row>
    <row r="371" spans="1:33" ht="31.5" customHeight="1" x14ac:dyDescent="0.25">
      <c r="A371" s="219" t="s">
        <v>564</v>
      </c>
      <c r="B371" s="214" t="s">
        <v>573</v>
      </c>
      <c r="C371" s="202" t="s">
        <v>586</v>
      </c>
      <c r="D371" s="243">
        <v>0</v>
      </c>
      <c r="E371" s="243">
        <v>0</v>
      </c>
      <c r="F371" s="243">
        <v>0</v>
      </c>
      <c r="G371" s="243">
        <v>0</v>
      </c>
      <c r="H371" s="243">
        <v>0</v>
      </c>
      <c r="I371" s="243">
        <v>0</v>
      </c>
      <c r="J371" s="243">
        <v>0</v>
      </c>
      <c r="K371" s="243">
        <v>0</v>
      </c>
      <c r="L371" s="243">
        <v>0</v>
      </c>
      <c r="M371" s="243">
        <v>0</v>
      </c>
      <c r="N371" s="243">
        <v>0</v>
      </c>
      <c r="O371" s="243">
        <v>0</v>
      </c>
      <c r="P371" s="243">
        <f t="shared" si="80"/>
        <v>0</v>
      </c>
      <c r="Q371" s="243">
        <f t="shared" si="81"/>
        <v>0</v>
      </c>
      <c r="S371" s="231"/>
      <c r="T371" s="231"/>
      <c r="U371" s="231"/>
      <c r="V371" s="231"/>
      <c r="W371" s="231"/>
      <c r="X371" s="231"/>
      <c r="Y371" s="231"/>
      <c r="Z371" s="231"/>
      <c r="AA371" s="231"/>
      <c r="AB371" s="231"/>
      <c r="AC371" s="231"/>
      <c r="AD371" s="231"/>
      <c r="AE371" s="231"/>
      <c r="AF371" s="231"/>
      <c r="AG371" s="231"/>
    </row>
    <row r="372" spans="1:33" ht="15.75" customHeight="1" x14ac:dyDescent="0.25">
      <c r="A372" s="219" t="s">
        <v>565</v>
      </c>
      <c r="B372" s="196" t="s">
        <v>468</v>
      </c>
      <c r="C372" s="202" t="s">
        <v>586</v>
      </c>
      <c r="D372" s="243">
        <v>0</v>
      </c>
      <c r="E372" s="243">
        <v>0</v>
      </c>
      <c r="F372" s="243">
        <v>0</v>
      </c>
      <c r="G372" s="243">
        <v>0</v>
      </c>
      <c r="H372" s="243">
        <v>0</v>
      </c>
      <c r="I372" s="243">
        <v>0</v>
      </c>
      <c r="J372" s="243">
        <v>0</v>
      </c>
      <c r="K372" s="243">
        <v>0</v>
      </c>
      <c r="L372" s="243">
        <v>0</v>
      </c>
      <c r="M372" s="243">
        <v>0</v>
      </c>
      <c r="N372" s="243">
        <v>0</v>
      </c>
      <c r="O372" s="243">
        <v>0</v>
      </c>
      <c r="P372" s="243">
        <f t="shared" si="80"/>
        <v>0</v>
      </c>
      <c r="Q372" s="243">
        <f t="shared" si="81"/>
        <v>0</v>
      </c>
      <c r="S372" s="231"/>
      <c r="T372" s="231"/>
      <c r="U372" s="231"/>
      <c r="V372" s="231"/>
      <c r="W372" s="231"/>
      <c r="X372" s="231"/>
      <c r="Y372" s="231"/>
      <c r="Z372" s="231"/>
      <c r="AA372" s="231"/>
      <c r="AB372" s="231"/>
      <c r="AC372" s="231"/>
      <c r="AD372" s="231"/>
      <c r="AE372" s="231"/>
      <c r="AF372" s="231"/>
      <c r="AG372" s="231"/>
    </row>
    <row r="373" spans="1:33" ht="15.75" customHeight="1" x14ac:dyDescent="0.25">
      <c r="A373" s="219" t="s">
        <v>566</v>
      </c>
      <c r="B373" s="196" t="s">
        <v>469</v>
      </c>
      <c r="C373" s="202" t="s">
        <v>586</v>
      </c>
      <c r="D373" s="243">
        <v>0</v>
      </c>
      <c r="E373" s="243">
        <v>0</v>
      </c>
      <c r="F373" s="243">
        <v>0</v>
      </c>
      <c r="G373" s="243">
        <v>0</v>
      </c>
      <c r="H373" s="243">
        <v>0</v>
      </c>
      <c r="I373" s="243">
        <v>0</v>
      </c>
      <c r="J373" s="243">
        <v>0</v>
      </c>
      <c r="K373" s="243">
        <v>0</v>
      </c>
      <c r="L373" s="243">
        <v>0</v>
      </c>
      <c r="M373" s="243">
        <v>0</v>
      </c>
      <c r="N373" s="243">
        <v>0</v>
      </c>
      <c r="O373" s="243">
        <v>0</v>
      </c>
      <c r="P373" s="243">
        <f t="shared" si="80"/>
        <v>0</v>
      </c>
      <c r="Q373" s="243">
        <f t="shared" si="81"/>
        <v>0</v>
      </c>
      <c r="S373" s="231"/>
      <c r="T373" s="231"/>
      <c r="U373" s="231"/>
      <c r="V373" s="231"/>
      <c r="W373" s="231"/>
      <c r="X373" s="231"/>
      <c r="Y373" s="231"/>
      <c r="Z373" s="231"/>
      <c r="AA373" s="231"/>
      <c r="AB373" s="231"/>
      <c r="AC373" s="231"/>
      <c r="AD373" s="231"/>
      <c r="AE373" s="231"/>
      <c r="AF373" s="231"/>
      <c r="AG373" s="231"/>
    </row>
    <row r="374" spans="1:33" ht="16.5" customHeight="1" x14ac:dyDescent="0.25">
      <c r="A374" s="217" t="s">
        <v>567</v>
      </c>
      <c r="B374" s="232" t="s">
        <v>716</v>
      </c>
      <c r="C374" s="202" t="s">
        <v>978</v>
      </c>
      <c r="D374" s="205">
        <v>16.43</v>
      </c>
      <c r="E374" s="205">
        <v>15.56</v>
      </c>
      <c r="F374" s="206">
        <v>16.059999999999999</v>
      </c>
      <c r="G374" s="243">
        <v>0</v>
      </c>
      <c r="H374" s="206">
        <v>16.059999999999999</v>
      </c>
      <c r="I374" s="206"/>
      <c r="J374" s="206">
        <v>16.059999999999999</v>
      </c>
      <c r="K374" s="206"/>
      <c r="L374" s="206">
        <v>16.059999999999999</v>
      </c>
      <c r="M374" s="243">
        <v>0</v>
      </c>
      <c r="N374" s="206">
        <f>L374</f>
        <v>16.059999999999999</v>
      </c>
      <c r="O374" s="243">
        <v>0</v>
      </c>
      <c r="P374" s="207">
        <f>(H374+J374+L374+N374)/4</f>
        <v>16.059999999999999</v>
      </c>
      <c r="Q374" s="243">
        <f t="shared" si="81"/>
        <v>0</v>
      </c>
      <c r="S374" s="231"/>
      <c r="T374" s="231"/>
      <c r="U374" s="231"/>
      <c r="V374" s="231"/>
      <c r="W374" s="231"/>
      <c r="X374" s="231"/>
      <c r="Y374" s="231"/>
      <c r="Z374" s="231"/>
      <c r="AA374" s="231"/>
      <c r="AB374" s="231"/>
      <c r="AC374" s="231"/>
      <c r="AD374" s="231"/>
      <c r="AE374" s="231"/>
      <c r="AF374" s="231"/>
      <c r="AG374" s="231"/>
    </row>
    <row r="375" spans="1:33" x14ac:dyDescent="0.25">
      <c r="A375" s="273" t="s">
        <v>957</v>
      </c>
      <c r="B375" s="274"/>
      <c r="C375" s="274"/>
      <c r="D375" s="274"/>
      <c r="E375" s="274"/>
      <c r="F375" s="274"/>
      <c r="G375" s="274"/>
      <c r="H375" s="274"/>
      <c r="I375" s="274"/>
      <c r="J375" s="274"/>
      <c r="K375" s="274"/>
      <c r="L375" s="274"/>
      <c r="M375" s="274"/>
      <c r="N375" s="274"/>
      <c r="O375" s="274"/>
      <c r="P375" s="274"/>
      <c r="Q375" s="275"/>
      <c r="S375" s="231"/>
      <c r="T375" s="231"/>
      <c r="U375" s="231"/>
      <c r="V375" s="231"/>
      <c r="W375" s="231"/>
      <c r="X375" s="231"/>
      <c r="Y375" s="231"/>
      <c r="Z375" s="231"/>
      <c r="AA375" s="231"/>
      <c r="AB375" s="231"/>
      <c r="AC375" s="231"/>
      <c r="AD375" s="231"/>
      <c r="AE375" s="231"/>
      <c r="AF375" s="231"/>
      <c r="AG375" s="231"/>
    </row>
    <row r="376" spans="1:33" ht="6.75" customHeight="1" x14ac:dyDescent="0.25">
      <c r="A376" s="273"/>
      <c r="B376" s="274"/>
      <c r="C376" s="274"/>
      <c r="D376" s="274"/>
      <c r="E376" s="274"/>
      <c r="F376" s="274"/>
      <c r="G376" s="274"/>
      <c r="H376" s="274"/>
      <c r="I376" s="274"/>
      <c r="J376" s="274"/>
      <c r="K376" s="274"/>
      <c r="L376" s="274"/>
      <c r="M376" s="274"/>
      <c r="N376" s="274"/>
      <c r="O376" s="274"/>
      <c r="P376" s="274"/>
      <c r="Q376" s="275"/>
      <c r="S376" s="231"/>
      <c r="T376" s="231"/>
      <c r="U376" s="231"/>
      <c r="V376" s="231"/>
      <c r="W376" s="231"/>
      <c r="X376" s="231"/>
      <c r="Y376" s="231"/>
      <c r="Z376" s="231"/>
      <c r="AA376" s="231"/>
      <c r="AB376" s="231"/>
      <c r="AC376" s="231"/>
      <c r="AD376" s="231"/>
      <c r="AE376" s="231"/>
      <c r="AF376" s="231"/>
      <c r="AG376" s="231"/>
    </row>
    <row r="377" spans="1:33" ht="33" customHeight="1" x14ac:dyDescent="0.25">
      <c r="A377" s="262" t="s">
        <v>0</v>
      </c>
      <c r="B377" s="263" t="s">
        <v>1</v>
      </c>
      <c r="C377" s="263" t="s">
        <v>441</v>
      </c>
      <c r="D377" s="238">
        <v>2023</v>
      </c>
      <c r="E377" s="247">
        <v>2024</v>
      </c>
      <c r="F377" s="265" t="s">
        <v>995</v>
      </c>
      <c r="G377" s="266"/>
      <c r="H377" s="264" t="s">
        <v>996</v>
      </c>
      <c r="I377" s="264"/>
      <c r="J377" s="263" t="s">
        <v>998</v>
      </c>
      <c r="K377" s="263"/>
      <c r="L377" s="264" t="s">
        <v>1000</v>
      </c>
      <c r="M377" s="264"/>
      <c r="N377" s="264" t="s">
        <v>1006</v>
      </c>
      <c r="O377" s="264"/>
      <c r="P377" s="264" t="s">
        <v>358</v>
      </c>
      <c r="Q377" s="264"/>
      <c r="S377" s="231"/>
      <c r="T377" s="231"/>
      <c r="U377" s="231"/>
      <c r="V377" s="231"/>
      <c r="W377" s="231"/>
      <c r="X377" s="231"/>
      <c r="Y377" s="231"/>
      <c r="Z377" s="231"/>
      <c r="AA377" s="231"/>
      <c r="AB377" s="231"/>
      <c r="AC377" s="231"/>
      <c r="AD377" s="231"/>
      <c r="AE377" s="231"/>
      <c r="AF377" s="231"/>
      <c r="AG377" s="231"/>
    </row>
    <row r="378" spans="1:33" ht="58.15" customHeight="1" x14ac:dyDescent="0.25">
      <c r="A378" s="262"/>
      <c r="B378" s="263"/>
      <c r="C378" s="263"/>
      <c r="D378" s="227" t="s">
        <v>79</v>
      </c>
      <c r="E378" s="228" t="s">
        <v>79</v>
      </c>
      <c r="F378" s="228" t="s">
        <v>916</v>
      </c>
      <c r="G378" s="228" t="s">
        <v>442</v>
      </c>
      <c r="H378" s="228" t="s">
        <v>916</v>
      </c>
      <c r="I378" s="228" t="s">
        <v>442</v>
      </c>
      <c r="J378" s="228" t="s">
        <v>916</v>
      </c>
      <c r="K378" s="228" t="s">
        <v>442</v>
      </c>
      <c r="L378" s="228" t="s">
        <v>999</v>
      </c>
      <c r="M378" s="228" t="s">
        <v>442</v>
      </c>
      <c r="N378" s="228" t="s">
        <v>999</v>
      </c>
      <c r="O378" s="228" t="s">
        <v>442</v>
      </c>
      <c r="P378" s="228" t="s">
        <v>916</v>
      </c>
      <c r="Q378" s="228" t="s">
        <v>442</v>
      </c>
      <c r="S378" s="231"/>
      <c r="T378" s="231"/>
      <c r="U378" s="231"/>
      <c r="V378" s="231"/>
      <c r="W378" s="231"/>
      <c r="X378" s="231"/>
      <c r="Y378" s="231"/>
      <c r="Z378" s="231"/>
      <c r="AA378" s="231"/>
      <c r="AB378" s="231"/>
      <c r="AC378" s="231"/>
      <c r="AD378" s="231"/>
      <c r="AE378" s="231"/>
      <c r="AF378" s="231"/>
    </row>
    <row r="379" spans="1:33" s="234" customFormat="1" x14ac:dyDescent="0.25">
      <c r="A379" s="229">
        <v>1</v>
      </c>
      <c r="B379" s="201">
        <v>2</v>
      </c>
      <c r="C379" s="201">
        <v>3</v>
      </c>
      <c r="D379" s="246" t="s">
        <v>51</v>
      </c>
      <c r="E379" s="246" t="s">
        <v>54</v>
      </c>
      <c r="F379" s="246" t="s">
        <v>1005</v>
      </c>
      <c r="G379" s="246" t="s">
        <v>917</v>
      </c>
      <c r="H379" s="246" t="s">
        <v>918</v>
      </c>
      <c r="I379" s="246" t="s">
        <v>919</v>
      </c>
      <c r="J379" s="246" t="s">
        <v>920</v>
      </c>
      <c r="K379" s="246" t="s">
        <v>921</v>
      </c>
      <c r="L379" s="246" t="s">
        <v>922</v>
      </c>
      <c r="M379" s="246" t="s">
        <v>923</v>
      </c>
      <c r="N379" s="246" t="s">
        <v>1007</v>
      </c>
      <c r="O379" s="246" t="s">
        <v>1008</v>
      </c>
      <c r="P379" s="229" t="s">
        <v>924</v>
      </c>
      <c r="Q379" s="201">
        <v>6</v>
      </c>
      <c r="S379" s="231"/>
      <c r="T379" s="231"/>
      <c r="U379" s="231"/>
      <c r="V379" s="231"/>
      <c r="W379" s="231"/>
      <c r="X379" s="231"/>
      <c r="Y379" s="231"/>
      <c r="Z379" s="231"/>
      <c r="AA379" s="231"/>
      <c r="AB379" s="231"/>
      <c r="AC379" s="231"/>
      <c r="AD379" s="231"/>
      <c r="AE379" s="231"/>
      <c r="AF379" s="231"/>
    </row>
    <row r="380" spans="1:33" ht="30.75" customHeight="1" x14ac:dyDescent="0.25">
      <c r="A380" s="271" t="s">
        <v>988</v>
      </c>
      <c r="B380" s="271"/>
      <c r="C380" s="202" t="s">
        <v>586</v>
      </c>
      <c r="D380" s="243">
        <v>0</v>
      </c>
      <c r="E380" s="243">
        <f t="shared" ref="D380:L380" si="82">E216</f>
        <v>0</v>
      </c>
      <c r="F380" s="243">
        <f t="shared" si="82"/>
        <v>0</v>
      </c>
      <c r="G380" s="243">
        <v>0</v>
      </c>
      <c r="H380" s="208">
        <f>H216</f>
        <v>28.104027494399997</v>
      </c>
      <c r="I380" s="243">
        <v>0</v>
      </c>
      <c r="J380" s="208">
        <f t="shared" si="82"/>
        <v>13.631716800000001</v>
      </c>
      <c r="K380" s="243">
        <v>0</v>
      </c>
      <c r="L380" s="243">
        <f t="shared" si="82"/>
        <v>0</v>
      </c>
      <c r="M380" s="243">
        <v>0</v>
      </c>
      <c r="N380" s="243">
        <f t="shared" ref="N380" si="83">N216</f>
        <v>0</v>
      </c>
      <c r="O380" s="243">
        <v>0</v>
      </c>
      <c r="P380" s="207">
        <f>H380+J380+L380+N380</f>
        <v>41.7357442944</v>
      </c>
      <c r="Q380" s="243">
        <f t="shared" ref="Q380:Q443" si="84">I380+K380</f>
        <v>0</v>
      </c>
      <c r="S380" s="231"/>
      <c r="T380" s="231"/>
      <c r="U380" s="231"/>
      <c r="V380" s="231"/>
      <c r="W380" s="231"/>
      <c r="X380" s="231"/>
      <c r="Y380" s="231"/>
      <c r="Z380" s="231"/>
      <c r="AA380" s="231"/>
      <c r="AB380" s="231"/>
      <c r="AC380" s="231"/>
      <c r="AD380" s="231"/>
      <c r="AE380" s="231"/>
      <c r="AF380" s="231"/>
    </row>
    <row r="381" spans="1:33" ht="15.75" customHeight="1" x14ac:dyDescent="0.25">
      <c r="A381" s="217" t="s">
        <v>15</v>
      </c>
      <c r="B381" s="235" t="s">
        <v>878</v>
      </c>
      <c r="C381" s="202" t="s">
        <v>586</v>
      </c>
      <c r="D381" s="243">
        <f>D382+D406+D434+D435</f>
        <v>0</v>
      </c>
      <c r="E381" s="243">
        <f t="shared" ref="E381:L381" si="85">E382+E406+E434+E435</f>
        <v>0</v>
      </c>
      <c r="F381" s="243">
        <f t="shared" si="85"/>
        <v>0</v>
      </c>
      <c r="G381" s="243">
        <v>0</v>
      </c>
      <c r="H381" s="208">
        <f>H382+H406+H434+H435</f>
        <v>28.104027803843664</v>
      </c>
      <c r="I381" s="243">
        <v>0</v>
      </c>
      <c r="J381" s="208">
        <f>J382+J406+J434+J435</f>
        <v>13.631713297863563</v>
      </c>
      <c r="K381" s="243">
        <v>0</v>
      </c>
      <c r="L381" s="243">
        <f t="shared" si="85"/>
        <v>0</v>
      </c>
      <c r="M381" s="243">
        <v>0</v>
      </c>
      <c r="N381" s="243">
        <f t="shared" ref="N381" si="86">N382+N406+N434+N435</f>
        <v>0</v>
      </c>
      <c r="O381" s="243">
        <v>0</v>
      </c>
      <c r="P381" s="207">
        <f>H381+J381+L381+N381</f>
        <v>41.735741101707227</v>
      </c>
      <c r="Q381" s="243">
        <f t="shared" si="84"/>
        <v>0</v>
      </c>
      <c r="R381" s="249"/>
      <c r="S381" s="231"/>
      <c r="T381" s="231"/>
      <c r="U381" s="231"/>
      <c r="V381" s="231"/>
      <c r="W381" s="231"/>
      <c r="X381" s="231"/>
      <c r="Y381" s="231"/>
      <c r="Z381" s="231"/>
      <c r="AA381" s="231"/>
      <c r="AB381" s="231"/>
      <c r="AC381" s="231"/>
      <c r="AD381" s="231"/>
      <c r="AE381" s="231"/>
      <c r="AF381" s="231"/>
    </row>
    <row r="382" spans="1:33" ht="15.75" customHeight="1" x14ac:dyDescent="0.25">
      <c r="A382" s="217" t="s">
        <v>16</v>
      </c>
      <c r="B382" s="211" t="s">
        <v>84</v>
      </c>
      <c r="C382" s="202" t="s">
        <v>586</v>
      </c>
      <c r="D382" s="243">
        <f t="shared" ref="D382:L382" si="87">D383+D401+D405</f>
        <v>0</v>
      </c>
      <c r="E382" s="243">
        <f t="shared" si="87"/>
        <v>0</v>
      </c>
      <c r="F382" s="243">
        <f t="shared" si="87"/>
        <v>0</v>
      </c>
      <c r="G382" s="243">
        <v>0</v>
      </c>
      <c r="H382" s="210">
        <f t="shared" si="87"/>
        <v>9.0819403094436666</v>
      </c>
      <c r="I382" s="243">
        <v>0</v>
      </c>
      <c r="J382" s="210">
        <f t="shared" si="87"/>
        <v>8.5718232978635616</v>
      </c>
      <c r="K382" s="243">
        <v>0</v>
      </c>
      <c r="L382" s="243">
        <f t="shared" si="87"/>
        <v>0</v>
      </c>
      <c r="M382" s="243">
        <v>0</v>
      </c>
      <c r="N382" s="243">
        <f t="shared" ref="N382" si="88">N383+N401+N405</f>
        <v>0</v>
      </c>
      <c r="O382" s="243">
        <v>0</v>
      </c>
      <c r="P382" s="207">
        <f t="shared" ref="P382:P443" si="89">H382+J382+L382+N382</f>
        <v>17.653763607307226</v>
      </c>
      <c r="Q382" s="243">
        <f t="shared" si="84"/>
        <v>0</v>
      </c>
      <c r="S382" s="231"/>
      <c r="T382" s="231"/>
      <c r="U382" s="231"/>
      <c r="V382" s="231"/>
      <c r="W382" s="231"/>
      <c r="X382" s="231"/>
      <c r="Y382" s="231"/>
      <c r="Z382" s="231"/>
      <c r="AA382" s="231"/>
      <c r="AB382" s="231"/>
      <c r="AC382" s="231"/>
      <c r="AD382" s="231"/>
      <c r="AE382" s="231"/>
      <c r="AF382" s="231"/>
    </row>
    <row r="383" spans="1:33" ht="31.5" customHeight="1" x14ac:dyDescent="0.25">
      <c r="A383" s="219" t="s">
        <v>85</v>
      </c>
      <c r="B383" s="196" t="s">
        <v>796</v>
      </c>
      <c r="C383" s="202" t="s">
        <v>586</v>
      </c>
      <c r="D383" s="243">
        <f t="shared" ref="D383:N383" si="90">D389</f>
        <v>0</v>
      </c>
      <c r="E383" s="243">
        <f t="shared" si="90"/>
        <v>0</v>
      </c>
      <c r="F383" s="243">
        <f t="shared" si="90"/>
        <v>0</v>
      </c>
      <c r="G383" s="243">
        <v>0</v>
      </c>
      <c r="H383" s="205">
        <f>H389</f>
        <v>9.0819403094436666</v>
      </c>
      <c r="I383" s="243">
        <v>0</v>
      </c>
      <c r="J383" s="205">
        <f t="shared" si="90"/>
        <v>8.5718232978635616</v>
      </c>
      <c r="K383" s="243">
        <v>0</v>
      </c>
      <c r="L383" s="243">
        <f t="shared" si="90"/>
        <v>0</v>
      </c>
      <c r="M383" s="243">
        <v>0</v>
      </c>
      <c r="N383" s="243">
        <f t="shared" si="90"/>
        <v>0</v>
      </c>
      <c r="O383" s="243">
        <v>0</v>
      </c>
      <c r="P383" s="206">
        <f t="shared" si="89"/>
        <v>17.653763607307226</v>
      </c>
      <c r="Q383" s="243">
        <f t="shared" si="84"/>
        <v>0</v>
      </c>
      <c r="S383" s="231"/>
      <c r="T383" s="231"/>
      <c r="U383" s="231"/>
      <c r="V383" s="231"/>
      <c r="W383" s="231"/>
      <c r="X383" s="231"/>
      <c r="Y383" s="231"/>
      <c r="Z383" s="231"/>
      <c r="AA383" s="231"/>
      <c r="AB383" s="231"/>
      <c r="AC383" s="231"/>
      <c r="AD383" s="231"/>
      <c r="AE383" s="231"/>
      <c r="AF383" s="231"/>
    </row>
    <row r="384" spans="1:33" ht="15.75" customHeight="1" x14ac:dyDescent="0.25">
      <c r="A384" s="219" t="s">
        <v>429</v>
      </c>
      <c r="B384" s="197" t="s">
        <v>718</v>
      </c>
      <c r="C384" s="202" t="s">
        <v>586</v>
      </c>
      <c r="D384" s="243">
        <v>0</v>
      </c>
      <c r="E384" s="243">
        <v>0</v>
      </c>
      <c r="F384" s="243">
        <v>0</v>
      </c>
      <c r="G384" s="243">
        <v>0</v>
      </c>
      <c r="H384" s="243">
        <v>0</v>
      </c>
      <c r="I384" s="243">
        <v>0</v>
      </c>
      <c r="J384" s="243">
        <v>0</v>
      </c>
      <c r="K384" s="243">
        <v>0</v>
      </c>
      <c r="L384" s="243">
        <v>0</v>
      </c>
      <c r="M384" s="243">
        <v>0</v>
      </c>
      <c r="N384" s="243">
        <v>0</v>
      </c>
      <c r="O384" s="243">
        <v>0</v>
      </c>
      <c r="P384" s="245">
        <f t="shared" si="89"/>
        <v>0</v>
      </c>
      <c r="Q384" s="243">
        <f>I384+K384</f>
        <v>0</v>
      </c>
      <c r="S384" s="231"/>
      <c r="T384" s="231"/>
      <c r="U384" s="231"/>
      <c r="V384" s="231"/>
      <c r="W384" s="231"/>
      <c r="X384" s="231"/>
      <c r="Y384" s="231"/>
      <c r="Z384" s="231"/>
      <c r="AA384" s="231"/>
      <c r="AB384" s="231"/>
      <c r="AC384" s="231"/>
      <c r="AD384" s="231"/>
      <c r="AE384" s="231"/>
      <c r="AF384" s="231"/>
    </row>
    <row r="385" spans="1:32" ht="31.5" customHeight="1" x14ac:dyDescent="0.25">
      <c r="A385" s="219" t="s">
        <v>753</v>
      </c>
      <c r="B385" s="213" t="s">
        <v>735</v>
      </c>
      <c r="C385" s="202" t="s">
        <v>586</v>
      </c>
      <c r="D385" s="243">
        <v>0</v>
      </c>
      <c r="E385" s="243">
        <v>0</v>
      </c>
      <c r="F385" s="243">
        <v>0</v>
      </c>
      <c r="G385" s="243">
        <v>0</v>
      </c>
      <c r="H385" s="243">
        <v>0</v>
      </c>
      <c r="I385" s="243">
        <v>0</v>
      </c>
      <c r="J385" s="243">
        <v>0</v>
      </c>
      <c r="K385" s="243">
        <v>0</v>
      </c>
      <c r="L385" s="243">
        <v>0</v>
      </c>
      <c r="M385" s="243">
        <v>0</v>
      </c>
      <c r="N385" s="243">
        <v>0</v>
      </c>
      <c r="O385" s="243">
        <v>0</v>
      </c>
      <c r="P385" s="245">
        <f t="shared" si="89"/>
        <v>0</v>
      </c>
      <c r="Q385" s="243">
        <f t="shared" si="84"/>
        <v>0</v>
      </c>
      <c r="S385" s="231"/>
      <c r="T385" s="231"/>
      <c r="U385" s="231"/>
      <c r="V385" s="231"/>
      <c r="W385" s="231"/>
      <c r="X385" s="231"/>
      <c r="Y385" s="231"/>
      <c r="Z385" s="231"/>
      <c r="AA385" s="231"/>
      <c r="AB385" s="231"/>
      <c r="AC385" s="231"/>
      <c r="AD385" s="231"/>
      <c r="AE385" s="231"/>
      <c r="AF385" s="231"/>
    </row>
    <row r="386" spans="1:32" ht="31.5" customHeight="1" x14ac:dyDescent="0.25">
      <c r="A386" s="219" t="s">
        <v>754</v>
      </c>
      <c r="B386" s="213" t="s">
        <v>736</v>
      </c>
      <c r="C386" s="202" t="s">
        <v>586</v>
      </c>
      <c r="D386" s="243">
        <v>0</v>
      </c>
      <c r="E386" s="243">
        <v>0</v>
      </c>
      <c r="F386" s="243">
        <v>0</v>
      </c>
      <c r="G386" s="243">
        <v>0</v>
      </c>
      <c r="H386" s="243">
        <v>0</v>
      </c>
      <c r="I386" s="243">
        <v>0</v>
      </c>
      <c r="J386" s="243">
        <v>0</v>
      </c>
      <c r="K386" s="243">
        <v>0</v>
      </c>
      <c r="L386" s="243">
        <v>0</v>
      </c>
      <c r="M386" s="243">
        <v>0</v>
      </c>
      <c r="N386" s="243">
        <v>0</v>
      </c>
      <c r="O386" s="243">
        <v>0</v>
      </c>
      <c r="P386" s="245">
        <f t="shared" si="89"/>
        <v>0</v>
      </c>
      <c r="Q386" s="243">
        <f t="shared" si="84"/>
        <v>0</v>
      </c>
      <c r="S386" s="231"/>
      <c r="T386" s="231"/>
      <c r="U386" s="231"/>
      <c r="V386" s="231"/>
      <c r="W386" s="231"/>
      <c r="X386" s="231"/>
      <c r="Y386" s="231"/>
      <c r="Z386" s="231"/>
      <c r="AA386" s="231"/>
      <c r="AB386" s="231"/>
      <c r="AC386" s="231"/>
      <c r="AD386" s="231"/>
      <c r="AE386" s="231"/>
      <c r="AF386" s="231"/>
    </row>
    <row r="387" spans="1:32" ht="31.5" customHeight="1" x14ac:dyDescent="0.25">
      <c r="A387" s="219" t="s">
        <v>797</v>
      </c>
      <c r="B387" s="213" t="s">
        <v>721</v>
      </c>
      <c r="C387" s="202" t="s">
        <v>586</v>
      </c>
      <c r="D387" s="243">
        <v>0</v>
      </c>
      <c r="E387" s="243">
        <v>0</v>
      </c>
      <c r="F387" s="243">
        <v>0</v>
      </c>
      <c r="G387" s="243">
        <v>0</v>
      </c>
      <c r="H387" s="243">
        <v>0</v>
      </c>
      <c r="I387" s="243">
        <v>0</v>
      </c>
      <c r="J387" s="243">
        <v>0</v>
      </c>
      <c r="K387" s="243">
        <v>0</v>
      </c>
      <c r="L387" s="243">
        <v>0</v>
      </c>
      <c r="M387" s="243">
        <v>0</v>
      </c>
      <c r="N387" s="243">
        <v>0</v>
      </c>
      <c r="O387" s="243">
        <v>0</v>
      </c>
      <c r="P387" s="245">
        <f t="shared" si="89"/>
        <v>0</v>
      </c>
      <c r="Q387" s="243">
        <f t="shared" si="84"/>
        <v>0</v>
      </c>
      <c r="S387" s="231"/>
      <c r="T387" s="231"/>
      <c r="U387" s="231"/>
      <c r="V387" s="231"/>
      <c r="W387" s="231"/>
      <c r="X387" s="231"/>
      <c r="Y387" s="231"/>
      <c r="Z387" s="231"/>
      <c r="AA387" s="231"/>
      <c r="AB387" s="231"/>
      <c r="AC387" s="231"/>
      <c r="AD387" s="231"/>
      <c r="AE387" s="231"/>
      <c r="AF387" s="231"/>
    </row>
    <row r="388" spans="1:32" ht="15.75" customHeight="1" x14ac:dyDescent="0.25">
      <c r="A388" s="219" t="s">
        <v>430</v>
      </c>
      <c r="B388" s="197" t="s">
        <v>897</v>
      </c>
      <c r="C388" s="202" t="s">
        <v>586</v>
      </c>
      <c r="D388" s="243">
        <v>0</v>
      </c>
      <c r="E388" s="243">
        <v>0</v>
      </c>
      <c r="F388" s="243">
        <v>0</v>
      </c>
      <c r="G388" s="243">
        <v>0</v>
      </c>
      <c r="H388" s="243">
        <v>0</v>
      </c>
      <c r="I388" s="243">
        <v>0</v>
      </c>
      <c r="J388" s="243">
        <v>0</v>
      </c>
      <c r="K388" s="243">
        <v>0</v>
      </c>
      <c r="L388" s="243">
        <v>0</v>
      </c>
      <c r="M388" s="243">
        <v>0</v>
      </c>
      <c r="N388" s="243">
        <v>0</v>
      </c>
      <c r="O388" s="243">
        <v>0</v>
      </c>
      <c r="P388" s="245">
        <f t="shared" si="89"/>
        <v>0</v>
      </c>
      <c r="Q388" s="243">
        <f t="shared" si="84"/>
        <v>0</v>
      </c>
      <c r="S388" s="231"/>
      <c r="T388" s="231"/>
      <c r="U388" s="231"/>
      <c r="V388" s="231"/>
      <c r="W388" s="231"/>
      <c r="X388" s="231"/>
      <c r="Y388" s="231"/>
      <c r="Z388" s="231"/>
      <c r="AA388" s="231"/>
      <c r="AB388" s="231"/>
      <c r="AC388" s="231"/>
      <c r="AD388" s="231"/>
      <c r="AE388" s="231"/>
      <c r="AF388" s="231"/>
    </row>
    <row r="389" spans="1:32" ht="15.75" customHeight="1" x14ac:dyDescent="0.25">
      <c r="A389" s="219" t="s">
        <v>431</v>
      </c>
      <c r="B389" s="197" t="s">
        <v>719</v>
      </c>
      <c r="C389" s="202" t="s">
        <v>586</v>
      </c>
      <c r="D389" s="243">
        <v>0</v>
      </c>
      <c r="E389" s="243">
        <v>0</v>
      </c>
      <c r="F389" s="243">
        <v>0</v>
      </c>
      <c r="G389" s="243">
        <v>0</v>
      </c>
      <c r="H389" s="209">
        <f>H161</f>
        <v>9.0819403094436666</v>
      </c>
      <c r="I389" s="243">
        <v>0</v>
      </c>
      <c r="J389" s="209">
        <f>J161</f>
        <v>8.5718232978635616</v>
      </c>
      <c r="K389" s="243">
        <v>0</v>
      </c>
      <c r="L389" s="243">
        <f>L161</f>
        <v>0</v>
      </c>
      <c r="M389" s="243">
        <v>0</v>
      </c>
      <c r="N389" s="243">
        <v>0</v>
      </c>
      <c r="O389" s="243">
        <v>0</v>
      </c>
      <c r="P389" s="206">
        <f t="shared" si="89"/>
        <v>17.653763607307226</v>
      </c>
      <c r="Q389" s="243">
        <f t="shared" si="84"/>
        <v>0</v>
      </c>
      <c r="S389" s="231"/>
      <c r="T389" s="231"/>
      <c r="U389" s="231"/>
      <c r="V389" s="231"/>
      <c r="W389" s="231"/>
      <c r="X389" s="231"/>
      <c r="Y389" s="231"/>
      <c r="Z389" s="231"/>
      <c r="AA389" s="231"/>
      <c r="AB389" s="231"/>
      <c r="AC389" s="231"/>
      <c r="AD389" s="231"/>
      <c r="AE389" s="231"/>
      <c r="AF389" s="231"/>
    </row>
    <row r="390" spans="1:32" ht="15.75" customHeight="1" x14ac:dyDescent="0.25">
      <c r="A390" s="219" t="s">
        <v>432</v>
      </c>
      <c r="B390" s="197" t="s">
        <v>889</v>
      </c>
      <c r="C390" s="202" t="s">
        <v>586</v>
      </c>
      <c r="D390" s="243">
        <v>0</v>
      </c>
      <c r="E390" s="243">
        <v>0</v>
      </c>
      <c r="F390" s="243">
        <v>0</v>
      </c>
      <c r="G390" s="243">
        <v>0</v>
      </c>
      <c r="H390" s="243">
        <v>0</v>
      </c>
      <c r="I390" s="243">
        <v>0</v>
      </c>
      <c r="J390" s="243">
        <v>0</v>
      </c>
      <c r="K390" s="243">
        <v>0</v>
      </c>
      <c r="L390" s="243">
        <v>0</v>
      </c>
      <c r="M390" s="243">
        <v>0</v>
      </c>
      <c r="N390" s="243">
        <v>0</v>
      </c>
      <c r="O390" s="243">
        <v>0</v>
      </c>
      <c r="P390" s="243">
        <f t="shared" si="89"/>
        <v>0</v>
      </c>
      <c r="Q390" s="243">
        <f t="shared" si="84"/>
        <v>0</v>
      </c>
      <c r="S390" s="231"/>
      <c r="T390" s="231"/>
      <c r="U390" s="231"/>
      <c r="V390" s="231"/>
      <c r="W390" s="231"/>
      <c r="X390" s="231"/>
      <c r="Y390" s="231"/>
      <c r="Z390" s="231"/>
      <c r="AA390" s="231"/>
      <c r="AB390" s="231"/>
      <c r="AC390" s="231"/>
      <c r="AD390" s="231"/>
      <c r="AE390" s="231"/>
      <c r="AF390" s="231"/>
    </row>
    <row r="391" spans="1:32" ht="15.75" customHeight="1" x14ac:dyDescent="0.25">
      <c r="A391" s="219" t="s">
        <v>433</v>
      </c>
      <c r="B391" s="197" t="s">
        <v>90</v>
      </c>
      <c r="C391" s="202" t="s">
        <v>586</v>
      </c>
      <c r="D391" s="243">
        <v>0</v>
      </c>
      <c r="E391" s="243">
        <v>0</v>
      </c>
      <c r="F391" s="243">
        <v>0</v>
      </c>
      <c r="G391" s="243">
        <v>0</v>
      </c>
      <c r="H391" s="243">
        <v>0</v>
      </c>
      <c r="I391" s="243">
        <v>0</v>
      </c>
      <c r="J391" s="243">
        <v>0</v>
      </c>
      <c r="K391" s="243">
        <v>0</v>
      </c>
      <c r="L391" s="243">
        <v>0</v>
      </c>
      <c r="M391" s="243">
        <v>0</v>
      </c>
      <c r="N391" s="243">
        <v>0</v>
      </c>
      <c r="O391" s="243">
        <v>0</v>
      </c>
      <c r="P391" s="243">
        <f t="shared" si="89"/>
        <v>0</v>
      </c>
      <c r="Q391" s="243">
        <f t="shared" si="84"/>
        <v>0</v>
      </c>
      <c r="S391" s="231"/>
      <c r="T391" s="231"/>
      <c r="U391" s="231"/>
      <c r="V391" s="231"/>
      <c r="W391" s="231"/>
      <c r="X391" s="231"/>
      <c r="Y391" s="231"/>
      <c r="Z391" s="231"/>
      <c r="AA391" s="231"/>
      <c r="AB391" s="231"/>
      <c r="AC391" s="231"/>
      <c r="AD391" s="231"/>
      <c r="AE391" s="231"/>
      <c r="AF391" s="231"/>
    </row>
    <row r="392" spans="1:32" ht="31.5" customHeight="1" x14ac:dyDescent="0.25">
      <c r="A392" s="219" t="s">
        <v>798</v>
      </c>
      <c r="B392" s="213" t="s">
        <v>795</v>
      </c>
      <c r="C392" s="202" t="s">
        <v>586</v>
      </c>
      <c r="D392" s="243">
        <v>0</v>
      </c>
      <c r="E392" s="243">
        <v>0</v>
      </c>
      <c r="F392" s="243">
        <v>0</v>
      </c>
      <c r="G392" s="243">
        <v>0</v>
      </c>
      <c r="H392" s="243">
        <v>0</v>
      </c>
      <c r="I392" s="243">
        <v>0</v>
      </c>
      <c r="J392" s="243">
        <v>0</v>
      </c>
      <c r="K392" s="243">
        <v>0</v>
      </c>
      <c r="L392" s="243">
        <v>0</v>
      </c>
      <c r="M392" s="243">
        <v>0</v>
      </c>
      <c r="N392" s="243">
        <v>0</v>
      </c>
      <c r="O392" s="243">
        <v>0</v>
      </c>
      <c r="P392" s="243">
        <f t="shared" si="89"/>
        <v>0</v>
      </c>
      <c r="Q392" s="243">
        <f t="shared" si="84"/>
        <v>0</v>
      </c>
      <c r="S392" s="231"/>
      <c r="T392" s="231"/>
      <c r="U392" s="231"/>
      <c r="V392" s="231"/>
      <c r="W392" s="231"/>
      <c r="X392" s="231"/>
      <c r="Y392" s="231"/>
      <c r="Z392" s="231"/>
      <c r="AA392" s="231"/>
      <c r="AB392" s="231"/>
      <c r="AC392" s="231"/>
      <c r="AD392" s="231"/>
      <c r="AE392" s="231"/>
      <c r="AF392" s="231"/>
    </row>
    <row r="393" spans="1:32" ht="15.75" customHeight="1" x14ac:dyDescent="0.25">
      <c r="A393" s="219" t="s">
        <v>799</v>
      </c>
      <c r="B393" s="213" t="s">
        <v>841</v>
      </c>
      <c r="C393" s="202" t="s">
        <v>586</v>
      </c>
      <c r="D393" s="243">
        <v>0</v>
      </c>
      <c r="E393" s="243">
        <v>0</v>
      </c>
      <c r="F393" s="243">
        <v>0</v>
      </c>
      <c r="G393" s="243">
        <v>0</v>
      </c>
      <c r="H393" s="243">
        <v>0</v>
      </c>
      <c r="I393" s="243">
        <v>0</v>
      </c>
      <c r="J393" s="243">
        <v>0</v>
      </c>
      <c r="K393" s="243">
        <v>0</v>
      </c>
      <c r="L393" s="243">
        <v>0</v>
      </c>
      <c r="M393" s="243">
        <v>0</v>
      </c>
      <c r="N393" s="243">
        <v>0</v>
      </c>
      <c r="O393" s="243">
        <v>0</v>
      </c>
      <c r="P393" s="243">
        <f t="shared" si="89"/>
        <v>0</v>
      </c>
      <c r="Q393" s="243">
        <f t="shared" si="84"/>
        <v>0</v>
      </c>
      <c r="S393" s="231"/>
      <c r="T393" s="231"/>
      <c r="U393" s="231"/>
      <c r="V393" s="231"/>
      <c r="W393" s="231"/>
      <c r="X393" s="231"/>
      <c r="Y393" s="231"/>
      <c r="Z393" s="231"/>
      <c r="AA393" s="231"/>
      <c r="AB393" s="231"/>
      <c r="AC393" s="231"/>
      <c r="AD393" s="231"/>
      <c r="AE393" s="231"/>
      <c r="AF393" s="231"/>
    </row>
    <row r="394" spans="1:32" ht="15.75" customHeight="1" x14ac:dyDescent="0.25">
      <c r="A394" s="219" t="s">
        <v>800</v>
      </c>
      <c r="B394" s="213" t="s">
        <v>568</v>
      </c>
      <c r="C394" s="202" t="s">
        <v>586</v>
      </c>
      <c r="D394" s="243">
        <v>0</v>
      </c>
      <c r="E394" s="243">
        <v>0</v>
      </c>
      <c r="F394" s="243">
        <v>0</v>
      </c>
      <c r="G394" s="243">
        <v>0</v>
      </c>
      <c r="H394" s="243">
        <v>0</v>
      </c>
      <c r="I394" s="243">
        <v>0</v>
      </c>
      <c r="J394" s="243">
        <v>0</v>
      </c>
      <c r="K394" s="243">
        <v>0</v>
      </c>
      <c r="L394" s="243">
        <v>0</v>
      </c>
      <c r="M394" s="243">
        <v>0</v>
      </c>
      <c r="N394" s="243">
        <v>0</v>
      </c>
      <c r="O394" s="243">
        <v>0</v>
      </c>
      <c r="P394" s="243">
        <f t="shared" si="89"/>
        <v>0</v>
      </c>
      <c r="Q394" s="243">
        <f t="shared" si="84"/>
        <v>0</v>
      </c>
      <c r="S394" s="231"/>
      <c r="T394" s="231"/>
      <c r="U394" s="231"/>
      <c r="V394" s="231"/>
      <c r="W394" s="231"/>
      <c r="X394" s="231"/>
      <c r="Y394" s="231"/>
      <c r="Z394" s="231"/>
      <c r="AA394" s="231"/>
      <c r="AB394" s="231"/>
      <c r="AC394" s="231"/>
      <c r="AD394" s="231"/>
      <c r="AE394" s="231"/>
      <c r="AF394" s="231"/>
    </row>
    <row r="395" spans="1:32" ht="15.75" customHeight="1" x14ac:dyDescent="0.25">
      <c r="A395" s="219" t="s">
        <v>801</v>
      </c>
      <c r="B395" s="213" t="s">
        <v>841</v>
      </c>
      <c r="C395" s="202" t="s">
        <v>586</v>
      </c>
      <c r="D395" s="243">
        <v>0</v>
      </c>
      <c r="E395" s="243">
        <v>0</v>
      </c>
      <c r="F395" s="243">
        <v>0</v>
      </c>
      <c r="G395" s="243">
        <v>0</v>
      </c>
      <c r="H395" s="243">
        <v>0</v>
      </c>
      <c r="I395" s="243">
        <v>0</v>
      </c>
      <c r="J395" s="243">
        <v>0</v>
      </c>
      <c r="K395" s="243">
        <v>0</v>
      </c>
      <c r="L395" s="243">
        <v>0</v>
      </c>
      <c r="M395" s="243">
        <v>0</v>
      </c>
      <c r="N395" s="243">
        <v>0</v>
      </c>
      <c r="O395" s="243">
        <v>0</v>
      </c>
      <c r="P395" s="243">
        <f t="shared" si="89"/>
        <v>0</v>
      </c>
      <c r="Q395" s="243">
        <f t="shared" si="84"/>
        <v>0</v>
      </c>
      <c r="S395" s="231"/>
      <c r="T395" s="231"/>
      <c r="U395" s="231"/>
      <c r="V395" s="231"/>
      <c r="W395" s="231"/>
      <c r="X395" s="231"/>
      <c r="Y395" s="231"/>
      <c r="Z395" s="231"/>
      <c r="AA395" s="231"/>
      <c r="AB395" s="231"/>
      <c r="AC395" s="231"/>
      <c r="AD395" s="231"/>
      <c r="AE395" s="231"/>
      <c r="AF395" s="231"/>
    </row>
    <row r="396" spans="1:32" ht="15.75" customHeight="1" x14ac:dyDescent="0.25">
      <c r="A396" s="219" t="s">
        <v>434</v>
      </c>
      <c r="B396" s="197" t="s">
        <v>720</v>
      </c>
      <c r="C396" s="202" t="s">
        <v>586</v>
      </c>
      <c r="D396" s="243">
        <v>0</v>
      </c>
      <c r="E396" s="243">
        <v>0</v>
      </c>
      <c r="F396" s="243">
        <v>0</v>
      </c>
      <c r="G396" s="243">
        <v>0</v>
      </c>
      <c r="H396" s="243">
        <v>0</v>
      </c>
      <c r="I396" s="243">
        <v>0</v>
      </c>
      <c r="J396" s="243">
        <v>0</v>
      </c>
      <c r="K396" s="243">
        <v>0</v>
      </c>
      <c r="L396" s="243">
        <v>0</v>
      </c>
      <c r="M396" s="243">
        <v>0</v>
      </c>
      <c r="N396" s="243">
        <v>0</v>
      </c>
      <c r="O396" s="243">
        <v>0</v>
      </c>
      <c r="P396" s="243">
        <f t="shared" si="89"/>
        <v>0</v>
      </c>
      <c r="Q396" s="243">
        <f t="shared" si="84"/>
        <v>0</v>
      </c>
      <c r="S396" s="231"/>
      <c r="T396" s="231"/>
      <c r="U396" s="231"/>
      <c r="V396" s="231"/>
      <c r="W396" s="231"/>
      <c r="X396" s="231"/>
      <c r="Y396" s="231"/>
      <c r="Z396" s="231"/>
      <c r="AA396" s="231"/>
      <c r="AB396" s="231"/>
      <c r="AC396" s="231"/>
      <c r="AD396" s="231"/>
      <c r="AE396" s="231"/>
      <c r="AF396" s="231"/>
    </row>
    <row r="397" spans="1:32" ht="15.75" customHeight="1" x14ac:dyDescent="0.25">
      <c r="A397" s="219" t="s">
        <v>454</v>
      </c>
      <c r="B397" s="197" t="s">
        <v>894</v>
      </c>
      <c r="C397" s="202" t="s">
        <v>586</v>
      </c>
      <c r="D397" s="243">
        <v>0</v>
      </c>
      <c r="E397" s="243">
        <v>0</v>
      </c>
      <c r="F397" s="243">
        <v>0</v>
      </c>
      <c r="G397" s="243">
        <v>0</v>
      </c>
      <c r="H397" s="243">
        <v>0</v>
      </c>
      <c r="I397" s="243">
        <v>0</v>
      </c>
      <c r="J397" s="243">
        <v>0</v>
      </c>
      <c r="K397" s="243">
        <v>0</v>
      </c>
      <c r="L397" s="243">
        <v>0</v>
      </c>
      <c r="M397" s="243">
        <v>0</v>
      </c>
      <c r="N397" s="243">
        <v>0</v>
      </c>
      <c r="O397" s="243">
        <v>0</v>
      </c>
      <c r="P397" s="243">
        <f t="shared" si="89"/>
        <v>0</v>
      </c>
      <c r="Q397" s="243">
        <f t="shared" si="84"/>
        <v>0</v>
      </c>
      <c r="S397" s="231"/>
      <c r="T397" s="231"/>
      <c r="U397" s="231"/>
      <c r="V397" s="231"/>
      <c r="W397" s="231"/>
      <c r="X397" s="231"/>
      <c r="Y397" s="231"/>
      <c r="Z397" s="231"/>
      <c r="AA397" s="231"/>
      <c r="AB397" s="231"/>
      <c r="AC397" s="231"/>
      <c r="AD397" s="231"/>
      <c r="AE397" s="231"/>
      <c r="AF397" s="231"/>
    </row>
    <row r="398" spans="1:32" ht="31.5" customHeight="1" x14ac:dyDescent="0.25">
      <c r="A398" s="219" t="s">
        <v>746</v>
      </c>
      <c r="B398" s="197" t="s">
        <v>879</v>
      </c>
      <c r="C398" s="202" t="s">
        <v>586</v>
      </c>
      <c r="D398" s="243">
        <v>0</v>
      </c>
      <c r="E398" s="243">
        <v>0</v>
      </c>
      <c r="F398" s="243">
        <v>0</v>
      </c>
      <c r="G398" s="243">
        <v>0</v>
      </c>
      <c r="H398" s="243">
        <v>0</v>
      </c>
      <c r="I398" s="243">
        <v>0</v>
      </c>
      <c r="J398" s="243">
        <v>0</v>
      </c>
      <c r="K398" s="243">
        <v>0</v>
      </c>
      <c r="L398" s="243">
        <v>0</v>
      </c>
      <c r="M398" s="243">
        <v>0</v>
      </c>
      <c r="N398" s="243">
        <v>0</v>
      </c>
      <c r="O398" s="243">
        <v>0</v>
      </c>
      <c r="P398" s="243">
        <f t="shared" si="89"/>
        <v>0</v>
      </c>
      <c r="Q398" s="243">
        <f t="shared" si="84"/>
        <v>0</v>
      </c>
      <c r="S398" s="231"/>
      <c r="T398" s="231"/>
      <c r="U398" s="231"/>
      <c r="V398" s="231"/>
      <c r="W398" s="231"/>
      <c r="X398" s="231"/>
      <c r="Y398" s="231"/>
      <c r="Z398" s="231"/>
      <c r="AA398" s="231"/>
      <c r="AB398" s="231"/>
      <c r="AC398" s="231"/>
      <c r="AD398" s="231"/>
      <c r="AE398" s="231"/>
      <c r="AF398" s="231"/>
    </row>
    <row r="399" spans="1:32" ht="18" customHeight="1" x14ac:dyDescent="0.25">
      <c r="A399" s="219" t="s">
        <v>802</v>
      </c>
      <c r="B399" s="213" t="s">
        <v>481</v>
      </c>
      <c r="C399" s="202" t="s">
        <v>586</v>
      </c>
      <c r="D399" s="243">
        <v>0</v>
      </c>
      <c r="E399" s="243">
        <v>0</v>
      </c>
      <c r="F399" s="243">
        <v>0</v>
      </c>
      <c r="G399" s="243">
        <v>0</v>
      </c>
      <c r="H399" s="243">
        <v>0</v>
      </c>
      <c r="I399" s="243">
        <v>0</v>
      </c>
      <c r="J399" s="243">
        <v>0</v>
      </c>
      <c r="K399" s="243">
        <v>0</v>
      </c>
      <c r="L399" s="243">
        <v>0</v>
      </c>
      <c r="M399" s="243">
        <v>0</v>
      </c>
      <c r="N399" s="243">
        <v>0</v>
      </c>
      <c r="O399" s="243">
        <v>0</v>
      </c>
      <c r="P399" s="243">
        <f t="shared" si="89"/>
        <v>0</v>
      </c>
      <c r="Q399" s="243">
        <f t="shared" si="84"/>
        <v>0</v>
      </c>
      <c r="S399" s="231"/>
      <c r="T399" s="231"/>
      <c r="U399" s="231"/>
      <c r="V399" s="231"/>
      <c r="W399" s="231"/>
      <c r="X399" s="231"/>
      <c r="Y399" s="231"/>
      <c r="Z399" s="231"/>
      <c r="AA399" s="231"/>
      <c r="AB399" s="231"/>
      <c r="AC399" s="231"/>
      <c r="AD399" s="231"/>
      <c r="AE399" s="231"/>
      <c r="AF399" s="231"/>
    </row>
    <row r="400" spans="1:32" ht="18" customHeight="1" x14ac:dyDescent="0.25">
      <c r="A400" s="219" t="s">
        <v>803</v>
      </c>
      <c r="B400" s="236" t="s">
        <v>469</v>
      </c>
      <c r="C400" s="202" t="s">
        <v>586</v>
      </c>
      <c r="D400" s="243">
        <v>0</v>
      </c>
      <c r="E400" s="243">
        <v>0</v>
      </c>
      <c r="F400" s="243">
        <v>0</v>
      </c>
      <c r="G400" s="243">
        <v>0</v>
      </c>
      <c r="H400" s="243">
        <v>0</v>
      </c>
      <c r="I400" s="243">
        <v>0</v>
      </c>
      <c r="J400" s="243">
        <v>0</v>
      </c>
      <c r="K400" s="243">
        <v>0</v>
      </c>
      <c r="L400" s="243">
        <v>0</v>
      </c>
      <c r="M400" s="243">
        <v>0</v>
      </c>
      <c r="N400" s="243">
        <v>0</v>
      </c>
      <c r="O400" s="243">
        <v>0</v>
      </c>
      <c r="P400" s="243">
        <f t="shared" si="89"/>
        <v>0</v>
      </c>
      <c r="Q400" s="243">
        <f t="shared" si="84"/>
        <v>0</v>
      </c>
      <c r="S400" s="231"/>
      <c r="T400" s="231"/>
      <c r="U400" s="231"/>
      <c r="V400" s="231"/>
      <c r="W400" s="231"/>
      <c r="X400" s="231"/>
      <c r="Y400" s="231"/>
      <c r="Z400" s="231"/>
      <c r="AA400" s="231"/>
      <c r="AB400" s="231"/>
      <c r="AC400" s="231"/>
      <c r="AD400" s="231"/>
      <c r="AE400" s="231"/>
      <c r="AF400" s="231"/>
    </row>
    <row r="401" spans="1:32" ht="31.5" customHeight="1" x14ac:dyDescent="0.25">
      <c r="A401" s="219" t="s">
        <v>87</v>
      </c>
      <c r="B401" s="196" t="s">
        <v>838</v>
      </c>
      <c r="C401" s="202" t="s">
        <v>586</v>
      </c>
      <c r="D401" s="243">
        <v>0</v>
      </c>
      <c r="E401" s="243">
        <v>0</v>
      </c>
      <c r="F401" s="243">
        <v>0</v>
      </c>
      <c r="G401" s="243">
        <v>0</v>
      </c>
      <c r="H401" s="243">
        <v>0</v>
      </c>
      <c r="I401" s="243">
        <v>0</v>
      </c>
      <c r="J401" s="243">
        <v>0</v>
      </c>
      <c r="K401" s="243">
        <v>0</v>
      </c>
      <c r="L401" s="243">
        <v>0</v>
      </c>
      <c r="M401" s="243">
        <v>0</v>
      </c>
      <c r="N401" s="243">
        <v>0</v>
      </c>
      <c r="O401" s="243">
        <v>0</v>
      </c>
      <c r="P401" s="243">
        <f t="shared" si="89"/>
        <v>0</v>
      </c>
      <c r="Q401" s="243">
        <f t="shared" si="84"/>
        <v>0</v>
      </c>
      <c r="S401" s="231"/>
      <c r="T401" s="231"/>
      <c r="U401" s="231"/>
      <c r="V401" s="231"/>
      <c r="W401" s="231"/>
      <c r="X401" s="231"/>
      <c r="Y401" s="231"/>
      <c r="Z401" s="231"/>
      <c r="AA401" s="231"/>
      <c r="AB401" s="231"/>
      <c r="AC401" s="231"/>
      <c r="AD401" s="231"/>
      <c r="AE401" s="231"/>
      <c r="AF401" s="231"/>
    </row>
    <row r="402" spans="1:32" ht="31.5" customHeight="1" x14ac:dyDescent="0.25">
      <c r="A402" s="219" t="s">
        <v>804</v>
      </c>
      <c r="B402" s="197" t="s">
        <v>735</v>
      </c>
      <c r="C402" s="202" t="s">
        <v>586</v>
      </c>
      <c r="D402" s="243">
        <v>0</v>
      </c>
      <c r="E402" s="243">
        <v>0</v>
      </c>
      <c r="F402" s="243">
        <v>0</v>
      </c>
      <c r="G402" s="243">
        <v>0</v>
      </c>
      <c r="H402" s="243">
        <v>0</v>
      </c>
      <c r="I402" s="243">
        <v>0</v>
      </c>
      <c r="J402" s="243">
        <v>0</v>
      </c>
      <c r="K402" s="243">
        <v>0</v>
      </c>
      <c r="L402" s="243">
        <v>0</v>
      </c>
      <c r="M402" s="243">
        <v>0</v>
      </c>
      <c r="N402" s="243">
        <v>0</v>
      </c>
      <c r="O402" s="243">
        <v>0</v>
      </c>
      <c r="P402" s="243">
        <f t="shared" si="89"/>
        <v>0</v>
      </c>
      <c r="Q402" s="243">
        <f t="shared" si="84"/>
        <v>0</v>
      </c>
      <c r="S402" s="231"/>
      <c r="T402" s="231"/>
      <c r="U402" s="231"/>
      <c r="V402" s="231"/>
      <c r="W402" s="231"/>
      <c r="X402" s="231"/>
      <c r="Y402" s="231"/>
      <c r="Z402" s="231"/>
      <c r="AA402" s="231"/>
      <c r="AB402" s="231"/>
      <c r="AC402" s="231"/>
      <c r="AD402" s="231"/>
      <c r="AE402" s="231"/>
      <c r="AF402" s="231"/>
    </row>
    <row r="403" spans="1:32" ht="31.5" customHeight="1" x14ac:dyDescent="0.25">
      <c r="A403" s="219" t="s">
        <v>805</v>
      </c>
      <c r="B403" s="197" t="s">
        <v>736</v>
      </c>
      <c r="C403" s="202" t="s">
        <v>586</v>
      </c>
      <c r="D403" s="243">
        <v>0</v>
      </c>
      <c r="E403" s="243">
        <v>0</v>
      </c>
      <c r="F403" s="243">
        <v>0</v>
      </c>
      <c r="G403" s="243">
        <v>0</v>
      </c>
      <c r="H403" s="243">
        <v>0</v>
      </c>
      <c r="I403" s="243">
        <v>0</v>
      </c>
      <c r="J403" s="243">
        <v>0</v>
      </c>
      <c r="K403" s="243">
        <v>0</v>
      </c>
      <c r="L403" s="243">
        <v>0</v>
      </c>
      <c r="M403" s="243">
        <v>0</v>
      </c>
      <c r="N403" s="243">
        <v>0</v>
      </c>
      <c r="O403" s="243">
        <v>0</v>
      </c>
      <c r="P403" s="243">
        <f t="shared" si="89"/>
        <v>0</v>
      </c>
      <c r="Q403" s="243">
        <f t="shared" si="84"/>
        <v>0</v>
      </c>
      <c r="S403" s="231"/>
      <c r="T403" s="231"/>
      <c r="U403" s="231"/>
      <c r="V403" s="231"/>
      <c r="W403" s="231"/>
      <c r="X403" s="231"/>
      <c r="Y403" s="231"/>
      <c r="Z403" s="231"/>
      <c r="AA403" s="231"/>
      <c r="AB403" s="231"/>
      <c r="AC403" s="231"/>
      <c r="AD403" s="231"/>
      <c r="AE403" s="231"/>
      <c r="AF403" s="231"/>
    </row>
    <row r="404" spans="1:32" ht="31.5" customHeight="1" x14ac:dyDescent="0.25">
      <c r="A404" s="219" t="s">
        <v>806</v>
      </c>
      <c r="B404" s="197" t="s">
        <v>721</v>
      </c>
      <c r="C404" s="202" t="s">
        <v>586</v>
      </c>
      <c r="D404" s="243">
        <v>0</v>
      </c>
      <c r="E404" s="243">
        <v>0</v>
      </c>
      <c r="F404" s="243">
        <v>0</v>
      </c>
      <c r="G404" s="243">
        <v>0</v>
      </c>
      <c r="H404" s="243">
        <v>0</v>
      </c>
      <c r="I404" s="243">
        <v>0</v>
      </c>
      <c r="J404" s="243">
        <v>0</v>
      </c>
      <c r="K404" s="243">
        <v>0</v>
      </c>
      <c r="L404" s="243">
        <v>0</v>
      </c>
      <c r="M404" s="243">
        <v>0</v>
      </c>
      <c r="N404" s="243">
        <v>0</v>
      </c>
      <c r="O404" s="243">
        <v>0</v>
      </c>
      <c r="P404" s="243">
        <f t="shared" si="89"/>
        <v>0</v>
      </c>
      <c r="Q404" s="243">
        <f t="shared" si="84"/>
        <v>0</v>
      </c>
      <c r="S404" s="231"/>
      <c r="T404" s="231"/>
      <c r="U404" s="231"/>
      <c r="V404" s="231"/>
      <c r="W404" s="231"/>
      <c r="X404" s="231"/>
      <c r="Y404" s="231"/>
      <c r="Z404" s="231"/>
      <c r="AA404" s="231"/>
      <c r="AB404" s="231"/>
      <c r="AC404" s="231"/>
      <c r="AD404" s="231"/>
      <c r="AE404" s="231"/>
      <c r="AF404" s="231"/>
    </row>
    <row r="405" spans="1:32" ht="15.75" customHeight="1" x14ac:dyDescent="0.25">
      <c r="A405" s="219" t="s">
        <v>89</v>
      </c>
      <c r="B405" s="196" t="s">
        <v>357</v>
      </c>
      <c r="C405" s="202" t="s">
        <v>586</v>
      </c>
      <c r="D405" s="243">
        <v>0</v>
      </c>
      <c r="E405" s="243">
        <v>0</v>
      </c>
      <c r="F405" s="243">
        <v>0</v>
      </c>
      <c r="G405" s="243">
        <v>0</v>
      </c>
      <c r="H405" s="243">
        <v>0</v>
      </c>
      <c r="I405" s="243">
        <v>0</v>
      </c>
      <c r="J405" s="243">
        <v>0</v>
      </c>
      <c r="K405" s="243">
        <v>0</v>
      </c>
      <c r="L405" s="243">
        <v>0</v>
      </c>
      <c r="M405" s="243">
        <v>0</v>
      </c>
      <c r="N405" s="243">
        <v>0</v>
      </c>
      <c r="O405" s="243">
        <v>0</v>
      </c>
      <c r="P405" s="243">
        <f t="shared" si="89"/>
        <v>0</v>
      </c>
      <c r="Q405" s="243">
        <f t="shared" si="84"/>
        <v>0</v>
      </c>
      <c r="S405" s="231"/>
      <c r="T405" s="231"/>
      <c r="U405" s="231"/>
      <c r="V405" s="231"/>
      <c r="W405" s="231"/>
      <c r="X405" s="231"/>
      <c r="Y405" s="231"/>
      <c r="Z405" s="231"/>
      <c r="AA405" s="231"/>
      <c r="AB405" s="231"/>
      <c r="AC405" s="231"/>
      <c r="AD405" s="231"/>
      <c r="AE405" s="231"/>
      <c r="AF405" s="231"/>
    </row>
    <row r="406" spans="1:32" ht="15.75" customHeight="1" x14ac:dyDescent="0.25">
      <c r="A406" s="217" t="s">
        <v>17</v>
      </c>
      <c r="B406" s="211" t="s">
        <v>880</v>
      </c>
      <c r="C406" s="202" t="s">
        <v>586</v>
      </c>
      <c r="D406" s="243">
        <f t="shared" ref="D406" si="91">D407</f>
        <v>0</v>
      </c>
      <c r="E406" s="243">
        <f>E407</f>
        <v>0</v>
      </c>
      <c r="F406" s="243">
        <f>F407</f>
        <v>0</v>
      </c>
      <c r="G406" s="243">
        <v>0</v>
      </c>
      <c r="H406" s="210">
        <f>H407</f>
        <v>3.97078</v>
      </c>
      <c r="I406" s="243">
        <v>0</v>
      </c>
      <c r="J406" s="210">
        <f>J407</f>
        <v>5.0598900000000002</v>
      </c>
      <c r="K406" s="243">
        <v>0</v>
      </c>
      <c r="L406" s="243">
        <f>L407</f>
        <v>0</v>
      </c>
      <c r="M406" s="243">
        <v>0</v>
      </c>
      <c r="N406" s="243">
        <v>0</v>
      </c>
      <c r="O406" s="243">
        <v>0</v>
      </c>
      <c r="P406" s="207">
        <f t="shared" si="89"/>
        <v>9.0306700000000006</v>
      </c>
      <c r="Q406" s="243">
        <f t="shared" si="84"/>
        <v>0</v>
      </c>
      <c r="S406" s="231"/>
      <c r="T406" s="231"/>
      <c r="U406" s="231"/>
      <c r="V406" s="231"/>
      <c r="W406" s="231"/>
      <c r="X406" s="231"/>
      <c r="Y406" s="231"/>
      <c r="Z406" s="231"/>
      <c r="AA406" s="231"/>
      <c r="AB406" s="231"/>
      <c r="AC406" s="231"/>
      <c r="AD406" s="231"/>
      <c r="AE406" s="231"/>
      <c r="AF406" s="231"/>
    </row>
    <row r="407" spans="1:32" ht="15.75" customHeight="1" x14ac:dyDescent="0.25">
      <c r="A407" s="219" t="s">
        <v>99</v>
      </c>
      <c r="B407" s="196" t="s">
        <v>881</v>
      </c>
      <c r="C407" s="202" t="s">
        <v>586</v>
      </c>
      <c r="D407" s="243">
        <f>D413</f>
        <v>0</v>
      </c>
      <c r="E407" s="243">
        <f>E413</f>
        <v>0</v>
      </c>
      <c r="F407" s="243">
        <f>F413</f>
        <v>0</v>
      </c>
      <c r="G407" s="243">
        <v>0</v>
      </c>
      <c r="H407" s="209">
        <f>H413</f>
        <v>3.97078</v>
      </c>
      <c r="I407" s="243">
        <v>0</v>
      </c>
      <c r="J407" s="209">
        <f>J413</f>
        <v>5.0598900000000002</v>
      </c>
      <c r="K407" s="243">
        <v>0</v>
      </c>
      <c r="L407" s="243">
        <f>L413</f>
        <v>0</v>
      </c>
      <c r="M407" s="243">
        <v>0</v>
      </c>
      <c r="N407" s="243">
        <v>0</v>
      </c>
      <c r="O407" s="243">
        <v>0</v>
      </c>
      <c r="P407" s="206">
        <f t="shared" si="89"/>
        <v>9.0306700000000006</v>
      </c>
      <c r="Q407" s="243">
        <f t="shared" si="84"/>
        <v>0</v>
      </c>
      <c r="S407" s="231"/>
      <c r="T407" s="231"/>
      <c r="U407" s="231"/>
      <c r="V407" s="231"/>
      <c r="W407" s="231"/>
      <c r="X407" s="231"/>
      <c r="Y407" s="231"/>
      <c r="Z407" s="231"/>
      <c r="AA407" s="231"/>
      <c r="AB407" s="231"/>
      <c r="AC407" s="231"/>
      <c r="AD407" s="231"/>
      <c r="AE407" s="231"/>
      <c r="AF407" s="231"/>
    </row>
    <row r="408" spans="1:32" ht="15.75" customHeight="1" x14ac:dyDescent="0.25">
      <c r="A408" s="219" t="s">
        <v>435</v>
      </c>
      <c r="B408" s="197" t="s">
        <v>582</v>
      </c>
      <c r="C408" s="202" t="s">
        <v>586</v>
      </c>
      <c r="D408" s="243">
        <v>0</v>
      </c>
      <c r="E408" s="243">
        <v>0</v>
      </c>
      <c r="F408" s="243">
        <v>0</v>
      </c>
      <c r="G408" s="243">
        <v>0</v>
      </c>
      <c r="H408" s="243">
        <v>0</v>
      </c>
      <c r="I408" s="243">
        <v>0</v>
      </c>
      <c r="J408" s="243">
        <v>0</v>
      </c>
      <c r="K408" s="243">
        <v>0</v>
      </c>
      <c r="L408" s="243">
        <v>0</v>
      </c>
      <c r="M408" s="243">
        <v>0</v>
      </c>
      <c r="N408" s="243">
        <v>0</v>
      </c>
      <c r="O408" s="243">
        <v>0</v>
      </c>
      <c r="P408" s="245">
        <f t="shared" si="89"/>
        <v>0</v>
      </c>
      <c r="Q408" s="243">
        <f t="shared" si="84"/>
        <v>0</v>
      </c>
      <c r="S408" s="231"/>
      <c r="T408" s="231"/>
      <c r="U408" s="231"/>
      <c r="V408" s="231"/>
      <c r="W408" s="231"/>
      <c r="X408" s="231"/>
      <c r="Y408" s="231"/>
      <c r="Z408" s="231"/>
      <c r="AA408" s="231"/>
      <c r="AB408" s="231"/>
      <c r="AC408" s="231"/>
      <c r="AD408" s="231"/>
      <c r="AE408" s="231"/>
      <c r="AF408" s="231"/>
    </row>
    <row r="409" spans="1:32" ht="31.5" customHeight="1" x14ac:dyDescent="0.25">
      <c r="A409" s="219" t="s">
        <v>755</v>
      </c>
      <c r="B409" s="197" t="s">
        <v>735</v>
      </c>
      <c r="C409" s="202" t="s">
        <v>586</v>
      </c>
      <c r="D409" s="243">
        <v>0</v>
      </c>
      <c r="E409" s="243">
        <v>0</v>
      </c>
      <c r="F409" s="243">
        <v>0</v>
      </c>
      <c r="G409" s="243">
        <v>0</v>
      </c>
      <c r="H409" s="243">
        <v>0</v>
      </c>
      <c r="I409" s="243">
        <v>0</v>
      </c>
      <c r="J409" s="243">
        <v>0</v>
      </c>
      <c r="K409" s="243">
        <v>0</v>
      </c>
      <c r="L409" s="243">
        <v>0</v>
      </c>
      <c r="M409" s="243">
        <v>0</v>
      </c>
      <c r="N409" s="243">
        <v>0</v>
      </c>
      <c r="O409" s="243">
        <v>0</v>
      </c>
      <c r="P409" s="245">
        <f t="shared" si="89"/>
        <v>0</v>
      </c>
      <c r="Q409" s="243">
        <f t="shared" si="84"/>
        <v>0</v>
      </c>
      <c r="S409" s="231"/>
      <c r="T409" s="231"/>
      <c r="U409" s="231"/>
      <c r="V409" s="231"/>
      <c r="W409" s="231"/>
      <c r="X409" s="231"/>
      <c r="Y409" s="231"/>
      <c r="Z409" s="231"/>
      <c r="AA409" s="231"/>
      <c r="AB409" s="231"/>
      <c r="AC409" s="231"/>
      <c r="AD409" s="231"/>
      <c r="AE409" s="231"/>
      <c r="AF409" s="231"/>
    </row>
    <row r="410" spans="1:32" ht="31.5" customHeight="1" x14ac:dyDescent="0.25">
      <c r="A410" s="219" t="s">
        <v>756</v>
      </c>
      <c r="B410" s="197" t="s">
        <v>736</v>
      </c>
      <c r="C410" s="202" t="s">
        <v>586</v>
      </c>
      <c r="D410" s="243">
        <v>0</v>
      </c>
      <c r="E410" s="243">
        <v>0</v>
      </c>
      <c r="F410" s="243">
        <v>0</v>
      </c>
      <c r="G410" s="243">
        <v>0</v>
      </c>
      <c r="H410" s="243">
        <v>0</v>
      </c>
      <c r="I410" s="243">
        <v>0</v>
      </c>
      <c r="J410" s="243">
        <v>0</v>
      </c>
      <c r="K410" s="243">
        <v>0</v>
      </c>
      <c r="L410" s="243">
        <v>0</v>
      </c>
      <c r="M410" s="243">
        <v>0</v>
      </c>
      <c r="N410" s="243">
        <v>0</v>
      </c>
      <c r="O410" s="243">
        <v>0</v>
      </c>
      <c r="P410" s="245">
        <f t="shared" si="89"/>
        <v>0</v>
      </c>
      <c r="Q410" s="243">
        <f t="shared" si="84"/>
        <v>0</v>
      </c>
      <c r="S410" s="231"/>
      <c r="T410" s="231"/>
      <c r="U410" s="231"/>
      <c r="V410" s="231"/>
      <c r="W410" s="231"/>
      <c r="X410" s="231"/>
      <c r="Y410" s="231"/>
      <c r="Z410" s="231"/>
      <c r="AA410" s="231"/>
      <c r="AB410" s="231"/>
      <c r="AC410" s="231"/>
      <c r="AD410" s="231"/>
      <c r="AE410" s="231"/>
      <c r="AF410" s="231"/>
    </row>
    <row r="411" spans="1:32" ht="31.5" customHeight="1" x14ac:dyDescent="0.25">
      <c r="A411" s="219" t="s">
        <v>807</v>
      </c>
      <c r="B411" s="197" t="s">
        <v>721</v>
      </c>
      <c r="C411" s="202" t="s">
        <v>586</v>
      </c>
      <c r="D411" s="243">
        <v>0</v>
      </c>
      <c r="E411" s="243">
        <v>0</v>
      </c>
      <c r="F411" s="243">
        <v>0</v>
      </c>
      <c r="G411" s="243">
        <v>0</v>
      </c>
      <c r="H411" s="243">
        <v>0</v>
      </c>
      <c r="I411" s="243">
        <v>0</v>
      </c>
      <c r="J411" s="243">
        <v>0</v>
      </c>
      <c r="K411" s="243">
        <v>0</v>
      </c>
      <c r="L411" s="243">
        <v>0</v>
      </c>
      <c r="M411" s="243">
        <v>0</v>
      </c>
      <c r="N411" s="243">
        <v>0</v>
      </c>
      <c r="O411" s="243">
        <v>0</v>
      </c>
      <c r="P411" s="245">
        <f t="shared" si="89"/>
        <v>0</v>
      </c>
      <c r="Q411" s="243">
        <f t="shared" si="84"/>
        <v>0</v>
      </c>
      <c r="S411" s="231"/>
      <c r="T411" s="231"/>
      <c r="U411" s="231"/>
      <c r="V411" s="231"/>
      <c r="W411" s="231"/>
      <c r="X411" s="231"/>
      <c r="Y411" s="231"/>
      <c r="Z411" s="231"/>
      <c r="AA411" s="231"/>
      <c r="AB411" s="231"/>
      <c r="AC411" s="231"/>
      <c r="AD411" s="231"/>
      <c r="AE411" s="231"/>
      <c r="AF411" s="231"/>
    </row>
    <row r="412" spans="1:32" ht="15.75" customHeight="1" x14ac:dyDescent="0.25">
      <c r="A412" s="219" t="s">
        <v>436</v>
      </c>
      <c r="B412" s="197" t="s">
        <v>893</v>
      </c>
      <c r="C412" s="202" t="s">
        <v>586</v>
      </c>
      <c r="D412" s="243">
        <v>0</v>
      </c>
      <c r="E412" s="243">
        <v>0</v>
      </c>
      <c r="F412" s="243">
        <v>0</v>
      </c>
      <c r="G412" s="243">
        <v>0</v>
      </c>
      <c r="H412" s="243">
        <v>0</v>
      </c>
      <c r="I412" s="243">
        <v>0</v>
      </c>
      <c r="J412" s="243">
        <v>0</v>
      </c>
      <c r="K412" s="243">
        <v>0</v>
      </c>
      <c r="L412" s="243">
        <v>0</v>
      </c>
      <c r="M412" s="243">
        <v>0</v>
      </c>
      <c r="N412" s="243">
        <v>0</v>
      </c>
      <c r="O412" s="243">
        <v>0</v>
      </c>
      <c r="P412" s="245">
        <f t="shared" si="89"/>
        <v>0</v>
      </c>
      <c r="Q412" s="243">
        <f t="shared" si="84"/>
        <v>0</v>
      </c>
      <c r="S412" s="231"/>
      <c r="T412" s="231"/>
      <c r="U412" s="231"/>
      <c r="V412" s="231"/>
      <c r="W412" s="231"/>
      <c r="X412" s="231"/>
      <c r="Y412" s="231"/>
      <c r="Z412" s="231"/>
      <c r="AA412" s="231"/>
      <c r="AB412" s="231"/>
      <c r="AC412" s="231"/>
      <c r="AD412" s="231"/>
      <c r="AE412" s="231"/>
      <c r="AF412" s="231"/>
    </row>
    <row r="413" spans="1:32" ht="15.75" customHeight="1" x14ac:dyDescent="0.25">
      <c r="A413" s="219" t="s">
        <v>437</v>
      </c>
      <c r="B413" s="197" t="s">
        <v>583</v>
      </c>
      <c r="C413" s="202" t="s">
        <v>586</v>
      </c>
      <c r="D413" s="243">
        <v>0</v>
      </c>
      <c r="E413" s="243">
        <v>0</v>
      </c>
      <c r="F413" s="243">
        <v>0</v>
      </c>
      <c r="G413" s="243">
        <v>0</v>
      </c>
      <c r="H413" s="209">
        <v>3.97078</v>
      </c>
      <c r="I413" s="243">
        <v>0</v>
      </c>
      <c r="J413" s="209">
        <v>5.0598900000000002</v>
      </c>
      <c r="K413" s="243">
        <v>0</v>
      </c>
      <c r="L413" s="243">
        <v>0</v>
      </c>
      <c r="M413" s="243">
        <v>0</v>
      </c>
      <c r="N413" s="243">
        <v>0</v>
      </c>
      <c r="O413" s="243">
        <v>0</v>
      </c>
      <c r="P413" s="206">
        <f t="shared" si="89"/>
        <v>9.0306700000000006</v>
      </c>
      <c r="Q413" s="243">
        <f t="shared" si="84"/>
        <v>0</v>
      </c>
      <c r="S413" s="231"/>
      <c r="T413" s="231"/>
      <c r="U413" s="231"/>
      <c r="V413" s="231"/>
      <c r="W413" s="231"/>
      <c r="X413" s="231"/>
      <c r="Y413" s="231"/>
      <c r="Z413" s="231"/>
      <c r="AA413" s="231"/>
      <c r="AB413" s="231"/>
      <c r="AC413" s="231"/>
      <c r="AD413" s="231"/>
      <c r="AE413" s="231"/>
      <c r="AF413" s="231"/>
    </row>
    <row r="414" spans="1:32" ht="15.75" customHeight="1" x14ac:dyDescent="0.25">
      <c r="A414" s="219" t="s">
        <v>438</v>
      </c>
      <c r="B414" s="197" t="s">
        <v>887</v>
      </c>
      <c r="C414" s="202" t="s">
        <v>586</v>
      </c>
      <c r="D414" s="243">
        <v>0</v>
      </c>
      <c r="E414" s="243">
        <v>0</v>
      </c>
      <c r="F414" s="243">
        <v>0</v>
      </c>
      <c r="G414" s="243">
        <v>0</v>
      </c>
      <c r="H414" s="243">
        <v>0</v>
      </c>
      <c r="I414" s="243">
        <v>0</v>
      </c>
      <c r="J414" s="243">
        <v>0</v>
      </c>
      <c r="K414" s="243">
        <v>0</v>
      </c>
      <c r="L414" s="243">
        <v>0</v>
      </c>
      <c r="M414" s="243">
        <v>0</v>
      </c>
      <c r="N414" s="243">
        <v>0</v>
      </c>
      <c r="O414" s="243">
        <v>0</v>
      </c>
      <c r="P414" s="245">
        <f t="shared" si="89"/>
        <v>0</v>
      </c>
      <c r="Q414" s="243">
        <f t="shared" si="84"/>
        <v>0</v>
      </c>
      <c r="S414" s="231"/>
      <c r="T414" s="231"/>
      <c r="U414" s="231"/>
      <c r="V414" s="231"/>
      <c r="W414" s="231"/>
      <c r="X414" s="231"/>
      <c r="Y414" s="231"/>
      <c r="Z414" s="231"/>
      <c r="AA414" s="231"/>
      <c r="AB414" s="231"/>
      <c r="AC414" s="231"/>
      <c r="AD414" s="231"/>
      <c r="AE414" s="231"/>
      <c r="AF414" s="231"/>
    </row>
    <row r="415" spans="1:32" ht="15.75" customHeight="1" x14ac:dyDescent="0.25">
      <c r="A415" s="219" t="s">
        <v>439</v>
      </c>
      <c r="B415" s="197" t="s">
        <v>585</v>
      </c>
      <c r="C415" s="202" t="s">
        <v>586</v>
      </c>
      <c r="D415" s="243">
        <v>0</v>
      </c>
      <c r="E415" s="243">
        <v>0</v>
      </c>
      <c r="F415" s="243">
        <v>0</v>
      </c>
      <c r="G415" s="243">
        <v>0</v>
      </c>
      <c r="H415" s="243">
        <v>0</v>
      </c>
      <c r="I415" s="243">
        <v>0</v>
      </c>
      <c r="J415" s="243">
        <v>0</v>
      </c>
      <c r="K415" s="243">
        <v>0</v>
      </c>
      <c r="L415" s="243">
        <v>0</v>
      </c>
      <c r="M415" s="243">
        <v>0</v>
      </c>
      <c r="N415" s="243">
        <v>0</v>
      </c>
      <c r="O415" s="243">
        <v>0</v>
      </c>
      <c r="P415" s="243">
        <f t="shared" si="89"/>
        <v>0</v>
      </c>
      <c r="Q415" s="243">
        <f t="shared" si="84"/>
        <v>0</v>
      </c>
      <c r="S415" s="231"/>
      <c r="T415" s="231"/>
      <c r="U415" s="231"/>
      <c r="V415" s="231"/>
      <c r="W415" s="231"/>
      <c r="X415" s="231"/>
      <c r="Y415" s="231"/>
      <c r="Z415" s="231"/>
      <c r="AA415" s="231"/>
      <c r="AB415" s="231"/>
      <c r="AC415" s="231"/>
      <c r="AD415" s="231"/>
      <c r="AE415" s="231"/>
      <c r="AF415" s="231"/>
    </row>
    <row r="416" spans="1:32" ht="15.75" customHeight="1" x14ac:dyDescent="0.25">
      <c r="A416" s="219" t="s">
        <v>440</v>
      </c>
      <c r="B416" s="197" t="s">
        <v>894</v>
      </c>
      <c r="C416" s="202" t="s">
        <v>586</v>
      </c>
      <c r="D416" s="243">
        <v>0</v>
      </c>
      <c r="E416" s="243">
        <v>0</v>
      </c>
      <c r="F416" s="243">
        <v>0</v>
      </c>
      <c r="G416" s="243">
        <v>0</v>
      </c>
      <c r="H416" s="243">
        <v>0</v>
      </c>
      <c r="I416" s="243">
        <v>0</v>
      </c>
      <c r="J416" s="243">
        <v>0</v>
      </c>
      <c r="K416" s="243">
        <v>0</v>
      </c>
      <c r="L416" s="243">
        <v>0</v>
      </c>
      <c r="M416" s="243">
        <v>0</v>
      </c>
      <c r="N416" s="243">
        <v>0</v>
      </c>
      <c r="O416" s="243">
        <v>0</v>
      </c>
      <c r="P416" s="243">
        <f t="shared" si="89"/>
        <v>0</v>
      </c>
      <c r="Q416" s="243">
        <f t="shared" si="84"/>
        <v>0</v>
      </c>
      <c r="S416" s="231"/>
      <c r="T416" s="231"/>
      <c r="U416" s="231"/>
      <c r="V416" s="231"/>
      <c r="W416" s="231"/>
      <c r="X416" s="231"/>
      <c r="Y416" s="231"/>
      <c r="Z416" s="231"/>
      <c r="AA416" s="231"/>
      <c r="AB416" s="231"/>
      <c r="AC416" s="231"/>
      <c r="AD416" s="231"/>
      <c r="AE416" s="231"/>
      <c r="AF416" s="231"/>
    </row>
    <row r="417" spans="1:32" ht="31.5" customHeight="1" x14ac:dyDescent="0.25">
      <c r="A417" s="219" t="s">
        <v>455</v>
      </c>
      <c r="B417" s="197" t="s">
        <v>870</v>
      </c>
      <c r="C417" s="202" t="s">
        <v>586</v>
      </c>
      <c r="D417" s="243">
        <v>0</v>
      </c>
      <c r="E417" s="243">
        <v>0</v>
      </c>
      <c r="F417" s="243">
        <v>0</v>
      </c>
      <c r="G417" s="243">
        <v>0</v>
      </c>
      <c r="H417" s="243">
        <v>0</v>
      </c>
      <c r="I417" s="243">
        <v>0</v>
      </c>
      <c r="J417" s="243">
        <v>0</v>
      </c>
      <c r="K417" s="243">
        <v>0</v>
      </c>
      <c r="L417" s="243">
        <v>0</v>
      </c>
      <c r="M417" s="243">
        <v>0</v>
      </c>
      <c r="N417" s="243">
        <v>0</v>
      </c>
      <c r="O417" s="243">
        <v>0</v>
      </c>
      <c r="P417" s="243">
        <f t="shared" si="89"/>
        <v>0</v>
      </c>
      <c r="Q417" s="243">
        <f t="shared" si="84"/>
        <v>0</v>
      </c>
      <c r="S417" s="231"/>
      <c r="T417" s="231"/>
      <c r="U417" s="231"/>
      <c r="V417" s="231"/>
      <c r="W417" s="231"/>
      <c r="X417" s="231"/>
      <c r="Y417" s="231"/>
      <c r="Z417" s="231"/>
      <c r="AA417" s="231"/>
      <c r="AB417" s="231"/>
      <c r="AC417" s="231"/>
      <c r="AD417" s="231"/>
      <c r="AE417" s="231"/>
      <c r="AF417" s="231"/>
    </row>
    <row r="418" spans="1:32" ht="15.75" customHeight="1" x14ac:dyDescent="0.25">
      <c r="A418" s="219" t="s">
        <v>808</v>
      </c>
      <c r="B418" s="213" t="s">
        <v>481</v>
      </c>
      <c r="C418" s="202" t="s">
        <v>586</v>
      </c>
      <c r="D418" s="243">
        <v>0</v>
      </c>
      <c r="E418" s="243">
        <v>0</v>
      </c>
      <c r="F418" s="243">
        <v>0</v>
      </c>
      <c r="G418" s="243">
        <v>0</v>
      </c>
      <c r="H418" s="243">
        <v>0</v>
      </c>
      <c r="I418" s="243">
        <v>0</v>
      </c>
      <c r="J418" s="243">
        <v>0</v>
      </c>
      <c r="K418" s="243">
        <v>0</v>
      </c>
      <c r="L418" s="243">
        <v>0</v>
      </c>
      <c r="M418" s="243">
        <v>0</v>
      </c>
      <c r="N418" s="243">
        <v>0</v>
      </c>
      <c r="O418" s="243">
        <v>0</v>
      </c>
      <c r="P418" s="243">
        <f t="shared" si="89"/>
        <v>0</v>
      </c>
      <c r="Q418" s="243">
        <f t="shared" si="84"/>
        <v>0</v>
      </c>
      <c r="S418" s="231"/>
      <c r="T418" s="231"/>
      <c r="U418" s="231"/>
      <c r="V418" s="231"/>
      <c r="W418" s="231"/>
      <c r="X418" s="231"/>
      <c r="Y418" s="231"/>
      <c r="Z418" s="231"/>
      <c r="AA418" s="231"/>
      <c r="AB418" s="231"/>
      <c r="AC418" s="231"/>
      <c r="AD418" s="231"/>
      <c r="AE418" s="231"/>
      <c r="AF418" s="231"/>
    </row>
    <row r="419" spans="1:32" ht="15.75" customHeight="1" x14ac:dyDescent="0.25">
      <c r="A419" s="219" t="s">
        <v>809</v>
      </c>
      <c r="B419" s="236" t="s">
        <v>469</v>
      </c>
      <c r="C419" s="202" t="s">
        <v>586</v>
      </c>
      <c r="D419" s="243">
        <v>0</v>
      </c>
      <c r="E419" s="243">
        <v>0</v>
      </c>
      <c r="F419" s="243">
        <v>0</v>
      </c>
      <c r="G419" s="243">
        <v>0</v>
      </c>
      <c r="H419" s="243">
        <v>0</v>
      </c>
      <c r="I419" s="243">
        <v>0</v>
      </c>
      <c r="J419" s="243">
        <v>0</v>
      </c>
      <c r="K419" s="243">
        <v>0</v>
      </c>
      <c r="L419" s="243">
        <v>0</v>
      </c>
      <c r="M419" s="243">
        <v>0</v>
      </c>
      <c r="N419" s="243">
        <v>0</v>
      </c>
      <c r="O419" s="243">
        <v>0</v>
      </c>
      <c r="P419" s="243">
        <f t="shared" si="89"/>
        <v>0</v>
      </c>
      <c r="Q419" s="243">
        <f t="shared" si="84"/>
        <v>0</v>
      </c>
      <c r="S419" s="231"/>
      <c r="T419" s="231"/>
      <c r="U419" s="231"/>
      <c r="V419" s="231"/>
      <c r="W419" s="231"/>
      <c r="X419" s="231"/>
      <c r="Y419" s="231"/>
      <c r="Z419" s="231"/>
      <c r="AA419" s="231"/>
      <c r="AB419" s="231"/>
      <c r="AC419" s="231"/>
      <c r="AD419" s="231"/>
      <c r="AE419" s="231"/>
      <c r="AF419" s="231"/>
    </row>
    <row r="420" spans="1:32" ht="15.75" customHeight="1" x14ac:dyDescent="0.25">
      <c r="A420" s="219" t="s">
        <v>100</v>
      </c>
      <c r="B420" s="196" t="s">
        <v>839</v>
      </c>
      <c r="C420" s="202" t="s">
        <v>586</v>
      </c>
      <c r="D420" s="243">
        <v>0</v>
      </c>
      <c r="E420" s="243">
        <v>0</v>
      </c>
      <c r="F420" s="243">
        <v>0</v>
      </c>
      <c r="G420" s="243">
        <v>0</v>
      </c>
      <c r="H420" s="243">
        <v>0</v>
      </c>
      <c r="I420" s="243">
        <v>0</v>
      </c>
      <c r="J420" s="243">
        <v>0</v>
      </c>
      <c r="K420" s="243">
        <v>0</v>
      </c>
      <c r="L420" s="243">
        <v>0</v>
      </c>
      <c r="M420" s="243">
        <v>0</v>
      </c>
      <c r="N420" s="243">
        <v>0</v>
      </c>
      <c r="O420" s="243">
        <v>0</v>
      </c>
      <c r="P420" s="243">
        <f t="shared" si="89"/>
        <v>0</v>
      </c>
      <c r="Q420" s="243">
        <f t="shared" si="84"/>
        <v>0</v>
      </c>
      <c r="S420" s="231"/>
      <c r="T420" s="231"/>
      <c r="U420" s="231"/>
      <c r="V420" s="231"/>
      <c r="W420" s="231"/>
      <c r="X420" s="231"/>
      <c r="Y420" s="231"/>
      <c r="Z420" s="231"/>
      <c r="AA420" s="231"/>
      <c r="AB420" s="231"/>
      <c r="AC420" s="231"/>
      <c r="AD420" s="231"/>
      <c r="AE420" s="231"/>
      <c r="AF420" s="231"/>
    </row>
    <row r="421" spans="1:32" ht="15.75" customHeight="1" x14ac:dyDescent="0.25">
      <c r="A421" s="219" t="s">
        <v>102</v>
      </c>
      <c r="B421" s="196" t="s">
        <v>627</v>
      </c>
      <c r="C421" s="202" t="s">
        <v>586</v>
      </c>
      <c r="D421" s="243">
        <v>0</v>
      </c>
      <c r="E421" s="243">
        <v>0</v>
      </c>
      <c r="F421" s="243">
        <v>0</v>
      </c>
      <c r="G421" s="243">
        <v>0</v>
      </c>
      <c r="H421" s="243">
        <v>0</v>
      </c>
      <c r="I421" s="243">
        <v>0</v>
      </c>
      <c r="J421" s="243">
        <v>0</v>
      </c>
      <c r="K421" s="243">
        <v>0</v>
      </c>
      <c r="L421" s="243">
        <v>0</v>
      </c>
      <c r="M421" s="243">
        <v>0</v>
      </c>
      <c r="N421" s="243">
        <v>0</v>
      </c>
      <c r="O421" s="243">
        <v>0</v>
      </c>
      <c r="P421" s="243">
        <f t="shared" si="89"/>
        <v>0</v>
      </c>
      <c r="Q421" s="243">
        <f t="shared" si="84"/>
        <v>0</v>
      </c>
      <c r="S421" s="231"/>
      <c r="T421" s="231"/>
      <c r="U421" s="231"/>
      <c r="V421" s="231"/>
      <c r="W421" s="231"/>
      <c r="X421" s="231"/>
      <c r="Y421" s="231"/>
      <c r="Z421" s="231"/>
      <c r="AA421" s="231"/>
      <c r="AB421" s="231"/>
      <c r="AC421" s="231"/>
      <c r="AD421" s="231"/>
      <c r="AE421" s="231"/>
      <c r="AF421" s="231"/>
    </row>
    <row r="422" spans="1:32" ht="15.75" customHeight="1" x14ac:dyDescent="0.25">
      <c r="A422" s="219" t="s">
        <v>459</v>
      </c>
      <c r="B422" s="197" t="s">
        <v>582</v>
      </c>
      <c r="C422" s="202" t="s">
        <v>586</v>
      </c>
      <c r="D422" s="243">
        <v>0</v>
      </c>
      <c r="E422" s="243">
        <v>0</v>
      </c>
      <c r="F422" s="243">
        <v>0</v>
      </c>
      <c r="G422" s="243">
        <v>0</v>
      </c>
      <c r="H422" s="243">
        <v>0</v>
      </c>
      <c r="I422" s="243">
        <v>0</v>
      </c>
      <c r="J422" s="243">
        <v>0</v>
      </c>
      <c r="K422" s="243">
        <v>0</v>
      </c>
      <c r="L422" s="243">
        <v>0</v>
      </c>
      <c r="M422" s="243">
        <v>0</v>
      </c>
      <c r="N422" s="243">
        <v>0</v>
      </c>
      <c r="O422" s="243">
        <v>0</v>
      </c>
      <c r="P422" s="243">
        <f t="shared" si="89"/>
        <v>0</v>
      </c>
      <c r="Q422" s="243">
        <f t="shared" si="84"/>
        <v>0</v>
      </c>
      <c r="S422" s="231"/>
      <c r="T422" s="231"/>
      <c r="U422" s="231"/>
      <c r="V422" s="231"/>
      <c r="W422" s="231"/>
      <c r="X422" s="231"/>
      <c r="Y422" s="231"/>
      <c r="Z422" s="231"/>
      <c r="AA422" s="231"/>
      <c r="AB422" s="231"/>
      <c r="AC422" s="231"/>
      <c r="AD422" s="231"/>
      <c r="AE422" s="231"/>
      <c r="AF422" s="231"/>
    </row>
    <row r="423" spans="1:32" ht="31.5" customHeight="1" x14ac:dyDescent="0.25">
      <c r="A423" s="219" t="s">
        <v>757</v>
      </c>
      <c r="B423" s="197" t="s">
        <v>735</v>
      </c>
      <c r="C423" s="202" t="s">
        <v>586</v>
      </c>
      <c r="D423" s="243">
        <v>0</v>
      </c>
      <c r="E423" s="243">
        <v>0</v>
      </c>
      <c r="F423" s="243">
        <v>0</v>
      </c>
      <c r="G423" s="243">
        <v>0</v>
      </c>
      <c r="H423" s="243">
        <v>0</v>
      </c>
      <c r="I423" s="243">
        <v>0</v>
      </c>
      <c r="J423" s="243">
        <v>0</v>
      </c>
      <c r="K423" s="243">
        <v>0</v>
      </c>
      <c r="L423" s="243">
        <v>0</v>
      </c>
      <c r="M423" s="243">
        <v>0</v>
      </c>
      <c r="N423" s="243">
        <v>0</v>
      </c>
      <c r="O423" s="243">
        <v>0</v>
      </c>
      <c r="P423" s="243">
        <f t="shared" si="89"/>
        <v>0</v>
      </c>
      <c r="Q423" s="243">
        <f t="shared" si="84"/>
        <v>0</v>
      </c>
      <c r="S423" s="231"/>
      <c r="T423" s="231"/>
      <c r="U423" s="231"/>
      <c r="V423" s="231"/>
      <c r="W423" s="231"/>
      <c r="X423" s="231"/>
      <c r="Y423" s="231"/>
      <c r="Z423" s="231"/>
      <c r="AA423" s="231"/>
      <c r="AB423" s="231"/>
      <c r="AC423" s="231"/>
      <c r="AD423" s="231"/>
      <c r="AE423" s="231"/>
      <c r="AF423" s="231"/>
    </row>
    <row r="424" spans="1:32" ht="31.5" customHeight="1" x14ac:dyDescent="0.25">
      <c r="A424" s="219" t="s">
        <v>758</v>
      </c>
      <c r="B424" s="197" t="s">
        <v>736</v>
      </c>
      <c r="C424" s="202" t="s">
        <v>586</v>
      </c>
      <c r="D424" s="243">
        <v>0</v>
      </c>
      <c r="E424" s="243">
        <v>0</v>
      </c>
      <c r="F424" s="243">
        <v>0</v>
      </c>
      <c r="G424" s="243">
        <v>0</v>
      </c>
      <c r="H424" s="243">
        <v>0</v>
      </c>
      <c r="I424" s="243">
        <v>0</v>
      </c>
      <c r="J424" s="243">
        <v>0</v>
      </c>
      <c r="K424" s="243">
        <v>0</v>
      </c>
      <c r="L424" s="243">
        <v>0</v>
      </c>
      <c r="M424" s="243">
        <v>0</v>
      </c>
      <c r="N424" s="243">
        <v>0</v>
      </c>
      <c r="O424" s="243">
        <v>0</v>
      </c>
      <c r="P424" s="243">
        <f t="shared" si="89"/>
        <v>0</v>
      </c>
      <c r="Q424" s="243">
        <f t="shared" si="84"/>
        <v>0</v>
      </c>
      <c r="S424" s="231"/>
      <c r="T424" s="231"/>
      <c r="U424" s="231"/>
      <c r="V424" s="231"/>
      <c r="W424" s="231"/>
      <c r="X424" s="231"/>
      <c r="Y424" s="231"/>
      <c r="Z424" s="231"/>
      <c r="AA424" s="231"/>
      <c r="AB424" s="231"/>
      <c r="AC424" s="231"/>
      <c r="AD424" s="231"/>
      <c r="AE424" s="231"/>
      <c r="AF424" s="231"/>
    </row>
    <row r="425" spans="1:32" ht="31.5" customHeight="1" x14ac:dyDescent="0.25">
      <c r="A425" s="219" t="s">
        <v>925</v>
      </c>
      <c r="B425" s="197" t="s">
        <v>721</v>
      </c>
      <c r="C425" s="202" t="s">
        <v>586</v>
      </c>
      <c r="D425" s="243">
        <v>0</v>
      </c>
      <c r="E425" s="243">
        <v>0</v>
      </c>
      <c r="F425" s="243">
        <v>0</v>
      </c>
      <c r="G425" s="243">
        <v>0</v>
      </c>
      <c r="H425" s="243">
        <v>0</v>
      </c>
      <c r="I425" s="243">
        <v>0</v>
      </c>
      <c r="J425" s="243">
        <v>0</v>
      </c>
      <c r="K425" s="243">
        <v>0</v>
      </c>
      <c r="L425" s="243">
        <v>0</v>
      </c>
      <c r="M425" s="243">
        <v>0</v>
      </c>
      <c r="N425" s="243">
        <v>0</v>
      </c>
      <c r="O425" s="243">
        <v>0</v>
      </c>
      <c r="P425" s="243">
        <f t="shared" si="89"/>
        <v>0</v>
      </c>
      <c r="Q425" s="243">
        <f t="shared" si="84"/>
        <v>0</v>
      </c>
      <c r="S425" s="231"/>
      <c r="T425" s="231"/>
      <c r="U425" s="231"/>
      <c r="V425" s="231"/>
      <c r="W425" s="231"/>
      <c r="X425" s="231"/>
      <c r="Y425" s="231"/>
      <c r="Z425" s="231"/>
      <c r="AA425" s="231"/>
      <c r="AB425" s="231"/>
      <c r="AC425" s="231"/>
      <c r="AD425" s="231"/>
      <c r="AE425" s="231"/>
      <c r="AF425" s="231"/>
    </row>
    <row r="426" spans="1:32" ht="15.75" customHeight="1" x14ac:dyDescent="0.25">
      <c r="A426" s="219" t="s">
        <v>460</v>
      </c>
      <c r="B426" s="197" t="s">
        <v>893</v>
      </c>
      <c r="C426" s="202" t="s">
        <v>586</v>
      </c>
      <c r="D426" s="243">
        <v>0</v>
      </c>
      <c r="E426" s="243">
        <v>0</v>
      </c>
      <c r="F426" s="243">
        <v>0</v>
      </c>
      <c r="G426" s="243">
        <v>0</v>
      </c>
      <c r="H426" s="243">
        <v>0</v>
      </c>
      <c r="I426" s="243">
        <v>0</v>
      </c>
      <c r="J426" s="243">
        <v>0</v>
      </c>
      <c r="K426" s="243">
        <v>0</v>
      </c>
      <c r="L426" s="243">
        <v>0</v>
      </c>
      <c r="M426" s="243">
        <v>0</v>
      </c>
      <c r="N426" s="243">
        <v>0</v>
      </c>
      <c r="O426" s="243">
        <v>0</v>
      </c>
      <c r="P426" s="243">
        <f t="shared" si="89"/>
        <v>0</v>
      </c>
      <c r="Q426" s="243">
        <f t="shared" si="84"/>
        <v>0</v>
      </c>
      <c r="S426" s="231"/>
      <c r="T426" s="231"/>
      <c r="U426" s="231"/>
      <c r="V426" s="231"/>
      <c r="W426" s="231"/>
      <c r="X426" s="231"/>
      <c r="Y426" s="231"/>
      <c r="Z426" s="231"/>
      <c r="AA426" s="231"/>
      <c r="AB426" s="231"/>
      <c r="AC426" s="231"/>
      <c r="AD426" s="231"/>
      <c r="AE426" s="231"/>
      <c r="AF426" s="231"/>
    </row>
    <row r="427" spans="1:32" ht="15.75" customHeight="1" x14ac:dyDescent="0.25">
      <c r="A427" s="219" t="s">
        <v>461</v>
      </c>
      <c r="B427" s="197" t="s">
        <v>583</v>
      </c>
      <c r="C427" s="202" t="s">
        <v>586</v>
      </c>
      <c r="D427" s="243">
        <v>0</v>
      </c>
      <c r="E427" s="243">
        <v>0</v>
      </c>
      <c r="F427" s="243">
        <v>0</v>
      </c>
      <c r="G427" s="243">
        <v>0</v>
      </c>
      <c r="H427" s="243">
        <v>0</v>
      </c>
      <c r="I427" s="243">
        <v>0</v>
      </c>
      <c r="J427" s="243">
        <v>0</v>
      </c>
      <c r="K427" s="243">
        <v>0</v>
      </c>
      <c r="L427" s="243">
        <v>0</v>
      </c>
      <c r="M427" s="243">
        <v>0</v>
      </c>
      <c r="N427" s="243">
        <v>0</v>
      </c>
      <c r="O427" s="243">
        <v>0</v>
      </c>
      <c r="P427" s="243">
        <f t="shared" si="89"/>
        <v>0</v>
      </c>
      <c r="Q427" s="243">
        <f t="shared" si="84"/>
        <v>0</v>
      </c>
      <c r="S427" s="231"/>
      <c r="T427" s="231"/>
      <c r="U427" s="231"/>
      <c r="V427" s="231"/>
      <c r="W427" s="231"/>
      <c r="X427" s="231"/>
      <c r="Y427" s="231"/>
      <c r="Z427" s="231"/>
      <c r="AA427" s="231"/>
      <c r="AB427" s="231"/>
      <c r="AC427" s="231"/>
      <c r="AD427" s="231"/>
      <c r="AE427" s="231"/>
      <c r="AF427" s="231"/>
    </row>
    <row r="428" spans="1:32" ht="15.75" customHeight="1" x14ac:dyDescent="0.25">
      <c r="A428" s="219" t="s">
        <v>462</v>
      </c>
      <c r="B428" s="197" t="s">
        <v>887</v>
      </c>
      <c r="C428" s="202" t="s">
        <v>586</v>
      </c>
      <c r="D428" s="243">
        <v>0</v>
      </c>
      <c r="E428" s="243">
        <v>0</v>
      </c>
      <c r="F428" s="243">
        <v>0</v>
      </c>
      <c r="G428" s="243">
        <v>0</v>
      </c>
      <c r="H428" s="243">
        <v>0</v>
      </c>
      <c r="I428" s="243">
        <v>0</v>
      </c>
      <c r="J428" s="243">
        <v>0</v>
      </c>
      <c r="K428" s="243">
        <v>0</v>
      </c>
      <c r="L428" s="243">
        <v>0</v>
      </c>
      <c r="M428" s="243">
        <v>0</v>
      </c>
      <c r="N428" s="243">
        <v>0</v>
      </c>
      <c r="O428" s="243">
        <v>0</v>
      </c>
      <c r="P428" s="243">
        <f t="shared" si="89"/>
        <v>0</v>
      </c>
      <c r="Q428" s="243">
        <f t="shared" si="84"/>
        <v>0</v>
      </c>
      <c r="S428" s="231"/>
      <c r="T428" s="231"/>
      <c r="U428" s="231"/>
      <c r="V428" s="231"/>
      <c r="W428" s="231"/>
      <c r="X428" s="231"/>
      <c r="Y428" s="231"/>
      <c r="Z428" s="231"/>
      <c r="AA428" s="231"/>
      <c r="AB428" s="231"/>
      <c r="AC428" s="231"/>
      <c r="AD428" s="231"/>
      <c r="AE428" s="231"/>
      <c r="AF428" s="231"/>
    </row>
    <row r="429" spans="1:32" ht="15.75" customHeight="1" x14ac:dyDescent="0.25">
      <c r="A429" s="219" t="s">
        <v>463</v>
      </c>
      <c r="B429" s="197" t="s">
        <v>585</v>
      </c>
      <c r="C429" s="202" t="s">
        <v>586</v>
      </c>
      <c r="D429" s="243">
        <v>0</v>
      </c>
      <c r="E429" s="243">
        <v>0</v>
      </c>
      <c r="F429" s="243">
        <v>0</v>
      </c>
      <c r="G429" s="243">
        <v>0</v>
      </c>
      <c r="H429" s="243">
        <v>0</v>
      </c>
      <c r="I429" s="243">
        <v>0</v>
      </c>
      <c r="J429" s="243">
        <v>0</v>
      </c>
      <c r="K429" s="243">
        <v>0</v>
      </c>
      <c r="L429" s="243">
        <v>0</v>
      </c>
      <c r="M429" s="243">
        <v>0</v>
      </c>
      <c r="N429" s="243">
        <v>0</v>
      </c>
      <c r="O429" s="243">
        <v>0</v>
      </c>
      <c r="P429" s="243">
        <f t="shared" si="89"/>
        <v>0</v>
      </c>
      <c r="Q429" s="243">
        <f t="shared" si="84"/>
        <v>0</v>
      </c>
      <c r="S429" s="231"/>
      <c r="T429" s="231"/>
      <c r="U429" s="231"/>
      <c r="V429" s="231"/>
      <c r="W429" s="231"/>
      <c r="X429" s="231"/>
      <c r="Y429" s="231"/>
      <c r="Z429" s="231"/>
      <c r="AA429" s="231"/>
      <c r="AB429" s="231"/>
      <c r="AC429" s="231"/>
      <c r="AD429" s="231"/>
      <c r="AE429" s="231"/>
      <c r="AF429" s="231"/>
    </row>
    <row r="430" spans="1:32" ht="15.75" customHeight="1" x14ac:dyDescent="0.25">
      <c r="A430" s="219" t="s">
        <v>464</v>
      </c>
      <c r="B430" s="197" t="s">
        <v>894</v>
      </c>
      <c r="C430" s="202" t="s">
        <v>586</v>
      </c>
      <c r="D430" s="243">
        <v>0</v>
      </c>
      <c r="E430" s="243">
        <v>0</v>
      </c>
      <c r="F430" s="243">
        <v>0</v>
      </c>
      <c r="G430" s="243">
        <v>0</v>
      </c>
      <c r="H430" s="243">
        <v>0</v>
      </c>
      <c r="I430" s="243">
        <v>0</v>
      </c>
      <c r="J430" s="243">
        <v>0</v>
      </c>
      <c r="K430" s="243">
        <v>0</v>
      </c>
      <c r="L430" s="243">
        <v>0</v>
      </c>
      <c r="M430" s="243">
        <v>0</v>
      </c>
      <c r="N430" s="243">
        <v>0</v>
      </c>
      <c r="O430" s="243">
        <v>0</v>
      </c>
      <c r="P430" s="243">
        <f t="shared" si="89"/>
        <v>0</v>
      </c>
      <c r="Q430" s="243">
        <f t="shared" si="84"/>
        <v>0</v>
      </c>
      <c r="S430" s="231"/>
      <c r="T430" s="231"/>
      <c r="U430" s="231"/>
      <c r="V430" s="231"/>
      <c r="W430" s="231"/>
      <c r="X430" s="231"/>
      <c r="Y430" s="231"/>
      <c r="Z430" s="231"/>
      <c r="AA430" s="231"/>
      <c r="AB430" s="231"/>
      <c r="AC430" s="231"/>
      <c r="AD430" s="231"/>
      <c r="AE430" s="231"/>
      <c r="AF430" s="231"/>
    </row>
    <row r="431" spans="1:32" ht="31.5" customHeight="1" x14ac:dyDescent="0.25">
      <c r="A431" s="219" t="s">
        <v>465</v>
      </c>
      <c r="B431" s="197" t="s">
        <v>870</v>
      </c>
      <c r="C431" s="202" t="s">
        <v>586</v>
      </c>
      <c r="D431" s="243">
        <v>0</v>
      </c>
      <c r="E431" s="243">
        <v>0</v>
      </c>
      <c r="F431" s="243">
        <v>0</v>
      </c>
      <c r="G431" s="243">
        <v>0</v>
      </c>
      <c r="H431" s="243">
        <v>0</v>
      </c>
      <c r="I431" s="243">
        <v>0</v>
      </c>
      <c r="J431" s="243">
        <v>0</v>
      </c>
      <c r="K431" s="243">
        <v>0</v>
      </c>
      <c r="L431" s="243">
        <v>0</v>
      </c>
      <c r="M431" s="243">
        <v>0</v>
      </c>
      <c r="N431" s="243">
        <v>0</v>
      </c>
      <c r="O431" s="243">
        <v>0</v>
      </c>
      <c r="P431" s="243">
        <f t="shared" si="89"/>
        <v>0</v>
      </c>
      <c r="Q431" s="243">
        <f t="shared" si="84"/>
        <v>0</v>
      </c>
      <c r="S431" s="231"/>
      <c r="T431" s="231"/>
      <c r="U431" s="231"/>
      <c r="V431" s="231"/>
      <c r="W431" s="231"/>
      <c r="X431" s="231"/>
      <c r="Y431" s="231"/>
      <c r="Z431" s="231"/>
      <c r="AA431" s="231"/>
      <c r="AB431" s="231"/>
      <c r="AC431" s="231"/>
      <c r="AD431" s="231"/>
      <c r="AE431" s="231"/>
      <c r="AF431" s="231"/>
    </row>
    <row r="432" spans="1:32" ht="15.75" customHeight="1" x14ac:dyDescent="0.25">
      <c r="A432" s="219" t="s">
        <v>810</v>
      </c>
      <c r="B432" s="236" t="s">
        <v>481</v>
      </c>
      <c r="C432" s="202" t="s">
        <v>586</v>
      </c>
      <c r="D432" s="243">
        <v>0</v>
      </c>
      <c r="E432" s="243">
        <v>0</v>
      </c>
      <c r="F432" s="243">
        <v>0</v>
      </c>
      <c r="G432" s="243">
        <v>0</v>
      </c>
      <c r="H432" s="243">
        <v>0</v>
      </c>
      <c r="I432" s="243">
        <v>0</v>
      </c>
      <c r="J432" s="243">
        <v>0</v>
      </c>
      <c r="K432" s="243">
        <v>0</v>
      </c>
      <c r="L432" s="243">
        <v>0</v>
      </c>
      <c r="M432" s="243">
        <v>0</v>
      </c>
      <c r="N432" s="243">
        <v>0</v>
      </c>
      <c r="O432" s="243">
        <v>0</v>
      </c>
      <c r="P432" s="243">
        <f t="shared" si="89"/>
        <v>0</v>
      </c>
      <c r="Q432" s="243">
        <f t="shared" si="84"/>
        <v>0</v>
      </c>
      <c r="S432" s="231"/>
      <c r="T432" s="231"/>
      <c r="U432" s="231"/>
      <c r="V432" s="231"/>
      <c r="W432" s="231"/>
      <c r="X432" s="231"/>
      <c r="Y432" s="231"/>
      <c r="Z432" s="231"/>
      <c r="AA432" s="231"/>
      <c r="AB432" s="231"/>
      <c r="AC432" s="231"/>
      <c r="AD432" s="231"/>
      <c r="AE432" s="231"/>
      <c r="AF432" s="231"/>
    </row>
    <row r="433" spans="1:34" ht="15.75" customHeight="1" x14ac:dyDescent="0.25">
      <c r="A433" s="219" t="s">
        <v>811</v>
      </c>
      <c r="B433" s="236" t="s">
        <v>469</v>
      </c>
      <c r="C433" s="202" t="s">
        <v>586</v>
      </c>
      <c r="D433" s="243">
        <v>0</v>
      </c>
      <c r="E433" s="243">
        <v>0</v>
      </c>
      <c r="F433" s="243">
        <v>0</v>
      </c>
      <c r="G433" s="243">
        <v>0</v>
      </c>
      <c r="H433" s="243">
        <v>0</v>
      </c>
      <c r="I433" s="243">
        <v>0</v>
      </c>
      <c r="J433" s="243">
        <v>0</v>
      </c>
      <c r="K433" s="243">
        <v>0</v>
      </c>
      <c r="L433" s="243">
        <v>0</v>
      </c>
      <c r="M433" s="243">
        <v>0</v>
      </c>
      <c r="N433" s="243">
        <v>0</v>
      </c>
      <c r="O433" s="243">
        <v>0</v>
      </c>
      <c r="P433" s="243">
        <f t="shared" si="89"/>
        <v>0</v>
      </c>
      <c r="Q433" s="243">
        <f t="shared" si="84"/>
        <v>0</v>
      </c>
      <c r="S433" s="231"/>
      <c r="T433" s="231"/>
      <c r="U433" s="231"/>
      <c r="V433" s="231"/>
      <c r="W433" s="231"/>
      <c r="X433" s="231"/>
      <c r="Y433" s="231"/>
      <c r="Z433" s="231"/>
      <c r="AA433" s="231"/>
      <c r="AB433" s="231"/>
      <c r="AC433" s="231"/>
      <c r="AD433" s="231"/>
      <c r="AE433" s="231"/>
      <c r="AF433" s="231"/>
    </row>
    <row r="434" spans="1:34" ht="15.75" customHeight="1" x14ac:dyDescent="0.25">
      <c r="A434" s="217" t="s">
        <v>20</v>
      </c>
      <c r="B434" s="211" t="s">
        <v>961</v>
      </c>
      <c r="C434" s="202" t="s">
        <v>586</v>
      </c>
      <c r="D434" s="243">
        <v>0</v>
      </c>
      <c r="E434" s="243">
        <v>0</v>
      </c>
      <c r="F434" s="243">
        <v>0</v>
      </c>
      <c r="G434" s="243">
        <v>0</v>
      </c>
      <c r="H434" s="243">
        <v>0</v>
      </c>
      <c r="I434" s="243">
        <v>0</v>
      </c>
      <c r="J434" s="243">
        <v>0</v>
      </c>
      <c r="K434" s="243">
        <v>0</v>
      </c>
      <c r="L434" s="243">
        <v>0</v>
      </c>
      <c r="M434" s="243">
        <v>0</v>
      </c>
      <c r="N434" s="243">
        <v>0</v>
      </c>
      <c r="O434" s="243">
        <v>0</v>
      </c>
      <c r="P434" s="243">
        <f t="shared" si="89"/>
        <v>0</v>
      </c>
      <c r="Q434" s="243">
        <f t="shared" si="84"/>
        <v>0</v>
      </c>
      <c r="S434" s="231"/>
      <c r="T434" s="231"/>
      <c r="U434" s="231"/>
      <c r="V434" s="231"/>
      <c r="W434" s="231"/>
      <c r="X434" s="231"/>
      <c r="Y434" s="231"/>
      <c r="Z434" s="231"/>
      <c r="AA434" s="231"/>
      <c r="AB434" s="231"/>
      <c r="AC434" s="231"/>
      <c r="AD434" s="231"/>
      <c r="AE434" s="231"/>
      <c r="AF434" s="231"/>
    </row>
    <row r="435" spans="1:34" s="234" customFormat="1" ht="15.75" customHeight="1" x14ac:dyDescent="0.25">
      <c r="A435" s="217" t="s">
        <v>36</v>
      </c>
      <c r="B435" s="211" t="s">
        <v>211</v>
      </c>
      <c r="C435" s="203" t="s">
        <v>586</v>
      </c>
      <c r="D435" s="243">
        <f>SUM(D436:D439)</f>
        <v>0</v>
      </c>
      <c r="E435" s="243">
        <f>SUM(E436:E439)</f>
        <v>0</v>
      </c>
      <c r="F435" s="243">
        <f>SUM(F436:F439)</f>
        <v>0</v>
      </c>
      <c r="G435" s="243">
        <v>0</v>
      </c>
      <c r="H435" s="210">
        <f>SUM(H436:H439)</f>
        <v>15.0513074944</v>
      </c>
      <c r="I435" s="243">
        <v>0</v>
      </c>
      <c r="J435" s="243">
        <f>SUM(J436:J439)</f>
        <v>0</v>
      </c>
      <c r="K435" s="243">
        <v>0</v>
      </c>
      <c r="L435" s="243">
        <f>SUM(L436:L439)</f>
        <v>0</v>
      </c>
      <c r="M435" s="243">
        <v>0</v>
      </c>
      <c r="N435" s="243">
        <v>0</v>
      </c>
      <c r="O435" s="243">
        <v>0</v>
      </c>
      <c r="P435" s="207">
        <f t="shared" si="89"/>
        <v>15.0513074944</v>
      </c>
      <c r="Q435" s="243">
        <f t="shared" si="84"/>
        <v>0</v>
      </c>
      <c r="S435" s="231"/>
      <c r="T435" s="231"/>
      <c r="U435" s="231"/>
      <c r="V435" s="231"/>
      <c r="W435" s="231"/>
      <c r="X435" s="231"/>
      <c r="Y435" s="231"/>
      <c r="Z435" s="231"/>
      <c r="AA435" s="231"/>
      <c r="AB435" s="231"/>
      <c r="AC435" s="231"/>
      <c r="AD435" s="231"/>
      <c r="AE435" s="231"/>
      <c r="AF435" s="231"/>
    </row>
    <row r="436" spans="1:34" ht="15.75" customHeight="1" x14ac:dyDescent="0.25">
      <c r="A436" s="219" t="s">
        <v>70</v>
      </c>
      <c r="B436" s="237" t="s">
        <v>747</v>
      </c>
      <c r="C436" s="202" t="s">
        <v>586</v>
      </c>
      <c r="D436" s="243">
        <v>0</v>
      </c>
      <c r="E436" s="243">
        <v>0</v>
      </c>
      <c r="F436" s="243">
        <v>0</v>
      </c>
      <c r="G436" s="243">
        <v>0</v>
      </c>
      <c r="H436" s="243">
        <v>0</v>
      </c>
      <c r="I436" s="243">
        <v>0</v>
      </c>
      <c r="J436" s="243">
        <v>0</v>
      </c>
      <c r="K436" s="243">
        <v>0</v>
      </c>
      <c r="L436" s="243">
        <v>0</v>
      </c>
      <c r="M436" s="243">
        <v>0</v>
      </c>
      <c r="N436" s="243">
        <v>0</v>
      </c>
      <c r="O436" s="243">
        <v>0</v>
      </c>
      <c r="P436" s="245">
        <f t="shared" si="89"/>
        <v>0</v>
      </c>
      <c r="Q436" s="243">
        <f t="shared" si="84"/>
        <v>0</v>
      </c>
      <c r="S436" s="231"/>
      <c r="T436" s="231"/>
      <c r="U436" s="231"/>
      <c r="V436" s="231"/>
      <c r="W436" s="231"/>
      <c r="X436" s="231"/>
      <c r="Y436" s="231"/>
      <c r="Z436" s="231"/>
      <c r="AA436" s="231"/>
      <c r="AB436" s="231"/>
      <c r="AC436" s="231"/>
      <c r="AD436" s="231"/>
      <c r="AE436" s="231"/>
      <c r="AF436" s="231"/>
    </row>
    <row r="437" spans="1:34" ht="15.75" customHeight="1" x14ac:dyDescent="0.25">
      <c r="A437" s="219" t="s">
        <v>456</v>
      </c>
      <c r="B437" s="237" t="s">
        <v>457</v>
      </c>
      <c r="C437" s="202" t="s">
        <v>586</v>
      </c>
      <c r="D437" s="243">
        <v>0</v>
      </c>
      <c r="E437" s="243">
        <v>0</v>
      </c>
      <c r="F437" s="243">
        <v>0</v>
      </c>
      <c r="G437" s="243">
        <v>0</v>
      </c>
      <c r="H437" s="243">
        <v>0</v>
      </c>
      <c r="I437" s="243">
        <v>0</v>
      </c>
      <c r="J437" s="243">
        <v>0</v>
      </c>
      <c r="K437" s="243">
        <v>0</v>
      </c>
      <c r="L437" s="243">
        <v>0</v>
      </c>
      <c r="M437" s="243">
        <v>0</v>
      </c>
      <c r="N437" s="243">
        <v>0</v>
      </c>
      <c r="O437" s="243">
        <v>0</v>
      </c>
      <c r="P437" s="245">
        <f t="shared" si="89"/>
        <v>0</v>
      </c>
      <c r="Q437" s="243">
        <f t="shared" si="84"/>
        <v>0</v>
      </c>
      <c r="S437" s="231"/>
      <c r="T437" s="231"/>
      <c r="U437" s="231"/>
      <c r="V437" s="231"/>
      <c r="W437" s="231"/>
      <c r="X437" s="231"/>
      <c r="Y437" s="231"/>
      <c r="Z437" s="231"/>
      <c r="AA437" s="231"/>
      <c r="AB437" s="231"/>
      <c r="AC437" s="231"/>
      <c r="AD437" s="231"/>
      <c r="AE437" s="231"/>
      <c r="AF437" s="231"/>
    </row>
    <row r="438" spans="1:34" ht="18" customHeight="1" x14ac:dyDescent="0.25">
      <c r="A438" s="219" t="s">
        <v>946</v>
      </c>
      <c r="B438" s="237" t="s">
        <v>962</v>
      </c>
      <c r="C438" s="202" t="s">
        <v>586</v>
      </c>
      <c r="D438" s="243">
        <v>0</v>
      </c>
      <c r="E438" s="243">
        <v>0</v>
      </c>
      <c r="F438" s="243">
        <v>0</v>
      </c>
      <c r="G438" s="243">
        <v>0</v>
      </c>
      <c r="H438" s="243">
        <v>0</v>
      </c>
      <c r="I438" s="243">
        <v>0</v>
      </c>
      <c r="J438" s="243">
        <v>0</v>
      </c>
      <c r="K438" s="243">
        <v>0</v>
      </c>
      <c r="L438" s="243">
        <v>0</v>
      </c>
      <c r="M438" s="243">
        <v>0</v>
      </c>
      <c r="N438" s="243">
        <v>0</v>
      </c>
      <c r="O438" s="243">
        <v>0</v>
      </c>
      <c r="P438" s="245">
        <f t="shared" si="89"/>
        <v>0</v>
      </c>
      <c r="Q438" s="243">
        <f t="shared" si="84"/>
        <v>0</v>
      </c>
      <c r="S438" s="231"/>
      <c r="T438" s="231"/>
      <c r="U438" s="231"/>
      <c r="V438" s="231"/>
      <c r="W438" s="231"/>
      <c r="X438" s="231"/>
      <c r="Y438" s="231"/>
      <c r="Z438" s="231"/>
      <c r="AA438" s="231"/>
      <c r="AB438" s="231"/>
      <c r="AC438" s="231"/>
      <c r="AD438" s="231"/>
      <c r="AE438" s="231"/>
      <c r="AF438" s="231"/>
    </row>
    <row r="439" spans="1:34" x14ac:dyDescent="0.25">
      <c r="A439" s="219" t="s">
        <v>947</v>
      </c>
      <c r="B439" s="237" t="s">
        <v>948</v>
      </c>
      <c r="C439" s="202" t="s">
        <v>586</v>
      </c>
      <c r="D439" s="243">
        <v>0</v>
      </c>
      <c r="E439" s="243">
        <f t="shared" ref="E439:F439" si="92">E217-E413</f>
        <v>0</v>
      </c>
      <c r="F439" s="243">
        <f t="shared" si="92"/>
        <v>0</v>
      </c>
      <c r="G439" s="243">
        <v>0</v>
      </c>
      <c r="H439" s="209">
        <v>15.0513074944</v>
      </c>
      <c r="I439" s="243">
        <v>0</v>
      </c>
      <c r="J439" s="209"/>
      <c r="K439" s="243">
        <v>0</v>
      </c>
      <c r="L439" s="243">
        <v>0</v>
      </c>
      <c r="M439" s="243">
        <v>0</v>
      </c>
      <c r="N439" s="243">
        <v>0</v>
      </c>
      <c r="O439" s="243">
        <v>0</v>
      </c>
      <c r="P439" s="206">
        <f t="shared" si="89"/>
        <v>15.0513074944</v>
      </c>
      <c r="Q439" s="243">
        <f t="shared" si="84"/>
        <v>0</v>
      </c>
      <c r="S439" s="231"/>
      <c r="T439" s="231"/>
      <c r="U439" s="231"/>
      <c r="V439" s="231"/>
      <c r="W439" s="231"/>
      <c r="X439" s="231"/>
      <c r="Y439" s="231"/>
      <c r="Z439" s="231"/>
      <c r="AA439" s="231"/>
      <c r="AB439" s="231"/>
      <c r="AC439" s="231"/>
      <c r="AD439" s="231"/>
      <c r="AE439" s="231"/>
      <c r="AF439" s="231"/>
    </row>
    <row r="440" spans="1:34" ht="15.75" customHeight="1" x14ac:dyDescent="0.25">
      <c r="A440" s="217" t="s">
        <v>18</v>
      </c>
      <c r="B440" s="235" t="s">
        <v>1004</v>
      </c>
      <c r="C440" s="202" t="s">
        <v>586</v>
      </c>
      <c r="D440" s="243">
        <v>0</v>
      </c>
      <c r="E440" s="243">
        <v>0</v>
      </c>
      <c r="F440" s="243">
        <v>0</v>
      </c>
      <c r="G440" s="243">
        <v>0</v>
      </c>
      <c r="H440" s="243">
        <v>0</v>
      </c>
      <c r="I440" s="243">
        <v>0</v>
      </c>
      <c r="J440" s="243">
        <v>0</v>
      </c>
      <c r="K440" s="243">
        <v>0</v>
      </c>
      <c r="L440" s="243">
        <v>0</v>
      </c>
      <c r="M440" s="243">
        <v>0</v>
      </c>
      <c r="N440" s="243">
        <v>0</v>
      </c>
      <c r="O440" s="243">
        <v>0</v>
      </c>
      <c r="P440" s="245">
        <f t="shared" si="89"/>
        <v>0</v>
      </c>
      <c r="Q440" s="243">
        <f t="shared" si="84"/>
        <v>0</v>
      </c>
      <c r="S440" s="231"/>
      <c r="T440" s="231"/>
      <c r="U440" s="231"/>
      <c r="V440" s="231"/>
      <c r="W440" s="231"/>
      <c r="X440" s="231"/>
      <c r="Y440" s="231"/>
      <c r="Z440" s="231"/>
      <c r="AA440" s="231"/>
      <c r="AB440" s="231"/>
      <c r="AC440" s="231"/>
      <c r="AD440" s="231"/>
    </row>
    <row r="441" spans="1:34" x14ac:dyDescent="0.25">
      <c r="A441" s="219" t="s">
        <v>22</v>
      </c>
      <c r="B441" s="214" t="s">
        <v>108</v>
      </c>
      <c r="C441" s="202" t="s">
        <v>586</v>
      </c>
      <c r="D441" s="243">
        <v>0</v>
      </c>
      <c r="E441" s="243">
        <v>0</v>
      </c>
      <c r="F441" s="243">
        <v>0</v>
      </c>
      <c r="G441" s="243">
        <v>0</v>
      </c>
      <c r="H441" s="243">
        <v>0</v>
      </c>
      <c r="I441" s="243">
        <v>0</v>
      </c>
      <c r="J441" s="243">
        <v>0</v>
      </c>
      <c r="K441" s="243">
        <v>0</v>
      </c>
      <c r="L441" s="243">
        <v>0</v>
      </c>
      <c r="M441" s="243">
        <v>0</v>
      </c>
      <c r="N441" s="243">
        <v>0</v>
      </c>
      <c r="O441" s="243">
        <v>0</v>
      </c>
      <c r="P441" s="243">
        <f t="shared" si="89"/>
        <v>0</v>
      </c>
      <c r="Q441" s="243">
        <f t="shared" si="84"/>
        <v>0</v>
      </c>
      <c r="S441" s="231"/>
      <c r="T441" s="231"/>
      <c r="U441" s="231"/>
      <c r="V441" s="231"/>
      <c r="W441" s="231"/>
      <c r="X441" s="231"/>
      <c r="Y441" s="231"/>
      <c r="Z441" s="231"/>
      <c r="AA441" s="231"/>
      <c r="AB441" s="231"/>
      <c r="AC441" s="231"/>
      <c r="AD441" s="231"/>
    </row>
    <row r="442" spans="1:34" ht="15.75" customHeight="1" x14ac:dyDescent="0.25">
      <c r="A442" s="219" t="s">
        <v>23</v>
      </c>
      <c r="B442" s="214" t="s">
        <v>109</v>
      </c>
      <c r="C442" s="202" t="s">
        <v>586</v>
      </c>
      <c r="D442" s="243">
        <v>0</v>
      </c>
      <c r="E442" s="243">
        <v>0</v>
      </c>
      <c r="F442" s="243">
        <v>0</v>
      </c>
      <c r="G442" s="243">
        <v>0</v>
      </c>
      <c r="H442" s="243">
        <v>0</v>
      </c>
      <c r="I442" s="243">
        <v>0</v>
      </c>
      <c r="J442" s="243">
        <v>0</v>
      </c>
      <c r="K442" s="243">
        <v>0</v>
      </c>
      <c r="L442" s="243">
        <v>0</v>
      </c>
      <c r="M442" s="243">
        <v>0</v>
      </c>
      <c r="N442" s="243">
        <v>0</v>
      </c>
      <c r="O442" s="243">
        <v>0</v>
      </c>
      <c r="P442" s="243">
        <f t="shared" si="89"/>
        <v>0</v>
      </c>
      <c r="Q442" s="243">
        <f t="shared" si="84"/>
        <v>0</v>
      </c>
      <c r="S442" s="231"/>
      <c r="T442" s="231"/>
      <c r="U442" s="231"/>
      <c r="V442" s="231"/>
      <c r="W442" s="231"/>
      <c r="X442" s="231"/>
      <c r="Y442" s="231"/>
      <c r="Z442" s="231"/>
      <c r="AA442" s="231"/>
      <c r="AB442" s="231"/>
      <c r="AC442" s="231"/>
      <c r="AD442" s="231"/>
    </row>
    <row r="443" spans="1:34" x14ac:dyDescent="0.25">
      <c r="A443" s="219" t="s">
        <v>29</v>
      </c>
      <c r="B443" s="214" t="s">
        <v>973</v>
      </c>
      <c r="C443" s="202" t="s">
        <v>586</v>
      </c>
      <c r="D443" s="243">
        <v>0</v>
      </c>
      <c r="E443" s="243">
        <v>0</v>
      </c>
      <c r="F443" s="243">
        <v>0</v>
      </c>
      <c r="G443" s="243">
        <v>0</v>
      </c>
      <c r="H443" s="243">
        <v>0</v>
      </c>
      <c r="I443" s="243">
        <v>0</v>
      </c>
      <c r="J443" s="243">
        <v>0</v>
      </c>
      <c r="K443" s="243">
        <v>0</v>
      </c>
      <c r="L443" s="243">
        <v>0</v>
      </c>
      <c r="M443" s="243">
        <v>0</v>
      </c>
      <c r="N443" s="243">
        <v>0</v>
      </c>
      <c r="O443" s="243">
        <v>0</v>
      </c>
      <c r="P443" s="243">
        <f t="shared" si="89"/>
        <v>0</v>
      </c>
      <c r="Q443" s="243">
        <f t="shared" si="84"/>
        <v>0</v>
      </c>
      <c r="S443" s="231"/>
      <c r="T443" s="231"/>
      <c r="U443" s="231"/>
      <c r="V443" s="231"/>
      <c r="W443" s="231"/>
      <c r="X443" s="231"/>
      <c r="Y443" s="231"/>
      <c r="Z443" s="231"/>
      <c r="AA443" s="231"/>
      <c r="AB443" s="231"/>
      <c r="AC443" s="231"/>
      <c r="AD443" s="231"/>
      <c r="AE443" s="231"/>
      <c r="AF443" s="231"/>
      <c r="AG443" s="231"/>
      <c r="AH443" s="231"/>
    </row>
    <row r="444" spans="1:34" ht="15.75" customHeight="1" x14ac:dyDescent="0.25">
      <c r="A444" s="219" t="s">
        <v>37</v>
      </c>
      <c r="B444" s="214" t="s">
        <v>110</v>
      </c>
      <c r="C444" s="202" t="s">
        <v>586</v>
      </c>
      <c r="D444" s="243">
        <v>0</v>
      </c>
      <c r="E444" s="243">
        <v>0</v>
      </c>
      <c r="F444" s="243">
        <v>0</v>
      </c>
      <c r="G444" s="243">
        <v>0</v>
      </c>
      <c r="H444" s="243">
        <v>0</v>
      </c>
      <c r="I444" s="243">
        <v>0</v>
      </c>
      <c r="J444" s="243">
        <v>0</v>
      </c>
      <c r="K444" s="243">
        <v>0</v>
      </c>
      <c r="L444" s="243">
        <v>0</v>
      </c>
      <c r="M444" s="243">
        <v>0</v>
      </c>
      <c r="N444" s="243">
        <v>0</v>
      </c>
      <c r="O444" s="243">
        <v>0</v>
      </c>
      <c r="P444" s="243">
        <f t="shared" ref="P444:P451" si="93">H444+J444+L444+N444</f>
        <v>0</v>
      </c>
      <c r="Q444" s="243">
        <f t="shared" ref="Q444:Q451" si="94">I444+K444</f>
        <v>0</v>
      </c>
      <c r="S444" s="231"/>
      <c r="T444" s="231"/>
      <c r="U444" s="231"/>
      <c r="V444" s="231"/>
      <c r="W444" s="231"/>
      <c r="X444" s="231"/>
      <c r="Y444" s="231"/>
      <c r="Z444" s="231"/>
      <c r="AA444" s="231"/>
      <c r="AB444" s="231"/>
      <c r="AC444" s="231"/>
      <c r="AD444" s="231"/>
      <c r="AE444" s="231"/>
      <c r="AF444" s="231"/>
      <c r="AG444" s="231"/>
      <c r="AH444" s="231"/>
    </row>
    <row r="445" spans="1:34" ht="15.75" customHeight="1" x14ac:dyDescent="0.25">
      <c r="A445" s="219" t="s">
        <v>38</v>
      </c>
      <c r="B445" s="214" t="s">
        <v>111</v>
      </c>
      <c r="C445" s="202" t="s">
        <v>586</v>
      </c>
      <c r="D445" s="243">
        <v>0</v>
      </c>
      <c r="E445" s="243">
        <v>0</v>
      </c>
      <c r="F445" s="243">
        <v>0</v>
      </c>
      <c r="G445" s="243">
        <v>0</v>
      </c>
      <c r="H445" s="243">
        <v>0</v>
      </c>
      <c r="I445" s="243">
        <v>0</v>
      </c>
      <c r="J445" s="243">
        <v>0</v>
      </c>
      <c r="K445" s="243">
        <v>0</v>
      </c>
      <c r="L445" s="243">
        <v>0</v>
      </c>
      <c r="M445" s="243">
        <v>0</v>
      </c>
      <c r="N445" s="243">
        <v>0</v>
      </c>
      <c r="O445" s="243">
        <v>0</v>
      </c>
      <c r="P445" s="243">
        <f t="shared" si="93"/>
        <v>0</v>
      </c>
      <c r="Q445" s="243">
        <f t="shared" si="94"/>
        <v>0</v>
      </c>
      <c r="S445" s="231"/>
      <c r="T445" s="231"/>
      <c r="U445" s="231"/>
      <c r="V445" s="231"/>
      <c r="W445" s="231"/>
      <c r="X445" s="231"/>
      <c r="Y445" s="231"/>
      <c r="Z445" s="231"/>
      <c r="AA445" s="231"/>
      <c r="AB445" s="231"/>
      <c r="AC445" s="231"/>
      <c r="AD445" s="231"/>
      <c r="AE445" s="231"/>
      <c r="AF445" s="231"/>
      <c r="AG445" s="231"/>
      <c r="AH445" s="231"/>
    </row>
    <row r="446" spans="1:34" ht="15.75" customHeight="1" x14ac:dyDescent="0.25">
      <c r="A446" s="219" t="s">
        <v>76</v>
      </c>
      <c r="B446" s="196" t="s">
        <v>458</v>
      </c>
      <c r="C446" s="202" t="s">
        <v>586</v>
      </c>
      <c r="D446" s="243">
        <v>0</v>
      </c>
      <c r="E446" s="243">
        <v>0</v>
      </c>
      <c r="F446" s="243">
        <v>0</v>
      </c>
      <c r="G446" s="243">
        <v>0</v>
      </c>
      <c r="H446" s="243">
        <v>0</v>
      </c>
      <c r="I446" s="243">
        <v>0</v>
      </c>
      <c r="J446" s="243">
        <v>0</v>
      </c>
      <c r="K446" s="243">
        <v>0</v>
      </c>
      <c r="L446" s="243">
        <v>0</v>
      </c>
      <c r="M446" s="243">
        <v>0</v>
      </c>
      <c r="N446" s="243">
        <v>0</v>
      </c>
      <c r="O446" s="243">
        <v>0</v>
      </c>
      <c r="P446" s="243">
        <f t="shared" si="93"/>
        <v>0</v>
      </c>
      <c r="Q446" s="243">
        <f t="shared" si="94"/>
        <v>0</v>
      </c>
      <c r="S446" s="231"/>
      <c r="T446" s="231"/>
      <c r="U446" s="231"/>
      <c r="V446" s="231"/>
      <c r="W446" s="231"/>
      <c r="X446" s="231"/>
      <c r="Y446" s="231"/>
      <c r="Z446" s="231"/>
      <c r="AA446" s="231"/>
      <c r="AB446" s="231"/>
      <c r="AC446" s="231"/>
      <c r="AD446" s="231"/>
      <c r="AE446" s="231"/>
      <c r="AF446" s="231"/>
      <c r="AG446" s="231"/>
      <c r="AH446" s="231"/>
    </row>
    <row r="447" spans="1:34" ht="31.5" customHeight="1" x14ac:dyDescent="0.25">
      <c r="A447" s="219" t="s">
        <v>577</v>
      </c>
      <c r="B447" s="197" t="s">
        <v>569</v>
      </c>
      <c r="C447" s="202" t="s">
        <v>586</v>
      </c>
      <c r="D447" s="243">
        <v>0</v>
      </c>
      <c r="E447" s="243">
        <v>0</v>
      </c>
      <c r="F447" s="243">
        <v>0</v>
      </c>
      <c r="G447" s="243">
        <v>0</v>
      </c>
      <c r="H447" s="243">
        <v>0</v>
      </c>
      <c r="I447" s="243">
        <v>0</v>
      </c>
      <c r="J447" s="243">
        <v>0</v>
      </c>
      <c r="K447" s="243">
        <v>0</v>
      </c>
      <c r="L447" s="243">
        <v>0</v>
      </c>
      <c r="M447" s="243">
        <v>0</v>
      </c>
      <c r="N447" s="243">
        <v>0</v>
      </c>
      <c r="O447" s="243">
        <v>0</v>
      </c>
      <c r="P447" s="243">
        <f t="shared" si="93"/>
        <v>0</v>
      </c>
      <c r="Q447" s="243">
        <f t="shared" si="94"/>
        <v>0</v>
      </c>
      <c r="S447" s="231"/>
      <c r="T447" s="231"/>
      <c r="U447" s="231"/>
      <c r="V447" s="231"/>
      <c r="W447" s="231"/>
      <c r="X447" s="231"/>
      <c r="Y447" s="231"/>
      <c r="Z447" s="231"/>
      <c r="AA447" s="231"/>
      <c r="AB447" s="231"/>
      <c r="AC447" s="231"/>
      <c r="AD447" s="231"/>
      <c r="AE447" s="231"/>
      <c r="AF447" s="231"/>
      <c r="AG447" s="231"/>
      <c r="AH447" s="231"/>
    </row>
    <row r="448" spans="1:34" ht="15.75" customHeight="1" x14ac:dyDescent="0.25">
      <c r="A448" s="219" t="s">
        <v>631</v>
      </c>
      <c r="B448" s="196" t="s">
        <v>576</v>
      </c>
      <c r="C448" s="202" t="s">
        <v>586</v>
      </c>
      <c r="D448" s="243">
        <v>0</v>
      </c>
      <c r="E448" s="243">
        <v>0</v>
      </c>
      <c r="F448" s="243">
        <v>0</v>
      </c>
      <c r="G448" s="243">
        <v>0</v>
      </c>
      <c r="H448" s="243">
        <v>0</v>
      </c>
      <c r="I448" s="243">
        <v>0</v>
      </c>
      <c r="J448" s="243">
        <v>0</v>
      </c>
      <c r="K448" s="243">
        <v>0</v>
      </c>
      <c r="L448" s="243">
        <v>0</v>
      </c>
      <c r="M448" s="243">
        <v>0</v>
      </c>
      <c r="N448" s="243">
        <v>0</v>
      </c>
      <c r="O448" s="243">
        <v>0</v>
      </c>
      <c r="P448" s="243">
        <f t="shared" si="93"/>
        <v>0</v>
      </c>
      <c r="Q448" s="243">
        <f t="shared" si="94"/>
        <v>0</v>
      </c>
      <c r="S448" s="231"/>
      <c r="T448" s="231"/>
      <c r="U448" s="231"/>
      <c r="V448" s="231"/>
      <c r="W448" s="231"/>
      <c r="X448" s="231"/>
      <c r="Y448" s="231"/>
      <c r="Z448" s="231"/>
      <c r="AA448" s="231"/>
      <c r="AB448" s="231"/>
      <c r="AC448" s="231"/>
      <c r="AD448" s="231"/>
      <c r="AE448" s="231"/>
      <c r="AF448" s="231"/>
      <c r="AG448" s="231"/>
      <c r="AH448" s="231"/>
    </row>
    <row r="449" spans="1:35" ht="31.5" customHeight="1" x14ac:dyDescent="0.25">
      <c r="A449" s="219" t="s">
        <v>632</v>
      </c>
      <c r="B449" s="197" t="s">
        <v>578</v>
      </c>
      <c r="C449" s="202" t="s">
        <v>586</v>
      </c>
      <c r="D449" s="243">
        <v>0</v>
      </c>
      <c r="E449" s="243">
        <v>0</v>
      </c>
      <c r="F449" s="243">
        <v>0</v>
      </c>
      <c r="G449" s="243">
        <v>0</v>
      </c>
      <c r="H449" s="243">
        <v>0</v>
      </c>
      <c r="I449" s="243">
        <v>0</v>
      </c>
      <c r="J449" s="243">
        <v>0</v>
      </c>
      <c r="K449" s="243">
        <v>0</v>
      </c>
      <c r="L449" s="243">
        <v>0</v>
      </c>
      <c r="M449" s="243">
        <v>0</v>
      </c>
      <c r="N449" s="243">
        <v>0</v>
      </c>
      <c r="O449" s="243">
        <v>0</v>
      </c>
      <c r="P449" s="243">
        <f t="shared" si="93"/>
        <v>0</v>
      </c>
      <c r="Q449" s="243">
        <f t="shared" si="94"/>
        <v>0</v>
      </c>
      <c r="S449" s="231"/>
      <c r="T449" s="231"/>
      <c r="U449" s="231"/>
      <c r="V449" s="231"/>
      <c r="W449" s="231"/>
      <c r="X449" s="231"/>
      <c r="Y449" s="231"/>
      <c r="Z449" s="231"/>
      <c r="AA449" s="231"/>
      <c r="AB449" s="231"/>
      <c r="AC449" s="231"/>
      <c r="AD449" s="231"/>
      <c r="AE449" s="231"/>
      <c r="AF449" s="231"/>
      <c r="AG449" s="231"/>
      <c r="AH449" s="231"/>
    </row>
    <row r="450" spans="1:35" ht="15.75" customHeight="1" x14ac:dyDescent="0.25">
      <c r="A450" s="219" t="s">
        <v>39</v>
      </c>
      <c r="B450" s="214" t="s">
        <v>117</v>
      </c>
      <c r="C450" s="202" t="s">
        <v>586</v>
      </c>
      <c r="D450" s="243">
        <v>0</v>
      </c>
      <c r="E450" s="243">
        <v>0</v>
      </c>
      <c r="F450" s="243">
        <v>0</v>
      </c>
      <c r="G450" s="243">
        <v>0</v>
      </c>
      <c r="H450" s="243">
        <v>0</v>
      </c>
      <c r="I450" s="243">
        <v>0</v>
      </c>
      <c r="J450" s="243">
        <v>0</v>
      </c>
      <c r="K450" s="243">
        <v>0</v>
      </c>
      <c r="L450" s="243">
        <v>0</v>
      </c>
      <c r="M450" s="243">
        <v>0</v>
      </c>
      <c r="N450" s="243">
        <v>0</v>
      </c>
      <c r="O450" s="243">
        <v>0</v>
      </c>
      <c r="P450" s="243">
        <f t="shared" si="93"/>
        <v>0</v>
      </c>
      <c r="Q450" s="243">
        <f t="shared" si="94"/>
        <v>0</v>
      </c>
      <c r="S450" s="231"/>
      <c r="T450" s="231"/>
      <c r="U450" s="231"/>
      <c r="V450" s="231"/>
      <c r="W450" s="231"/>
      <c r="X450" s="231"/>
      <c r="Y450" s="231"/>
      <c r="Z450" s="231"/>
      <c r="AA450" s="231"/>
      <c r="AB450" s="231"/>
      <c r="AC450" s="231"/>
      <c r="AD450" s="231"/>
      <c r="AE450" s="231"/>
      <c r="AF450" s="231"/>
      <c r="AG450" s="231"/>
      <c r="AH450" s="231"/>
    </row>
    <row r="451" spans="1:35" ht="16.5" customHeight="1" x14ac:dyDescent="0.25">
      <c r="A451" s="219" t="s">
        <v>40</v>
      </c>
      <c r="B451" s="214" t="s">
        <v>118</v>
      </c>
      <c r="C451" s="202" t="s">
        <v>586</v>
      </c>
      <c r="D451" s="243">
        <v>0</v>
      </c>
      <c r="E451" s="243">
        <v>0</v>
      </c>
      <c r="F451" s="243">
        <v>0</v>
      </c>
      <c r="G451" s="243">
        <v>0</v>
      </c>
      <c r="H451" s="243">
        <v>0</v>
      </c>
      <c r="I451" s="243">
        <v>0</v>
      </c>
      <c r="J451" s="243">
        <v>0</v>
      </c>
      <c r="K451" s="243">
        <v>0</v>
      </c>
      <c r="L451" s="243">
        <v>0</v>
      </c>
      <c r="M451" s="243">
        <v>0</v>
      </c>
      <c r="N451" s="243">
        <v>0</v>
      </c>
      <c r="O451" s="243">
        <v>0</v>
      </c>
      <c r="P451" s="243">
        <f t="shared" si="93"/>
        <v>0</v>
      </c>
      <c r="Q451" s="243">
        <f t="shared" si="94"/>
        <v>0</v>
      </c>
      <c r="S451" s="231"/>
      <c r="T451" s="231"/>
      <c r="U451" s="231"/>
      <c r="V451" s="231"/>
      <c r="W451" s="231"/>
      <c r="X451" s="231"/>
      <c r="Y451" s="231"/>
      <c r="Z451" s="231"/>
      <c r="AA451" s="231"/>
      <c r="AB451" s="231"/>
      <c r="AC451" s="231"/>
      <c r="AD451" s="231"/>
      <c r="AE451" s="231"/>
      <c r="AF451" s="231"/>
      <c r="AG451" s="231"/>
      <c r="AH451" s="231"/>
    </row>
    <row r="452" spans="1:35" ht="15.75" customHeight="1" x14ac:dyDescent="0.25">
      <c r="A452" s="217" t="s">
        <v>25</v>
      </c>
      <c r="B452" s="232" t="s">
        <v>701</v>
      </c>
      <c r="C452" s="204" t="s">
        <v>172</v>
      </c>
      <c r="D452" s="206" t="s">
        <v>428</v>
      </c>
      <c r="E452" s="206" t="s">
        <v>428</v>
      </c>
      <c r="F452" s="242" t="s">
        <v>428</v>
      </c>
      <c r="G452" s="242" t="s">
        <v>428</v>
      </c>
      <c r="H452" s="242" t="s">
        <v>428</v>
      </c>
      <c r="I452" s="242" t="s">
        <v>428</v>
      </c>
      <c r="J452" s="242" t="s">
        <v>428</v>
      </c>
      <c r="K452" s="242" t="s">
        <v>428</v>
      </c>
      <c r="L452" s="242" t="s">
        <v>428</v>
      </c>
      <c r="M452" s="242" t="s">
        <v>428</v>
      </c>
      <c r="N452" s="242" t="s">
        <v>428</v>
      </c>
      <c r="O452" s="242" t="s">
        <v>428</v>
      </c>
      <c r="P452" s="242" t="s">
        <v>428</v>
      </c>
      <c r="Q452" s="242" t="s">
        <v>428</v>
      </c>
      <c r="S452" s="231"/>
      <c r="T452" s="231"/>
      <c r="U452" s="231"/>
      <c r="V452" s="231"/>
      <c r="W452" s="231"/>
      <c r="X452" s="231"/>
      <c r="Y452" s="231"/>
      <c r="Z452" s="231"/>
      <c r="AA452" s="231"/>
      <c r="AB452" s="231"/>
      <c r="AC452" s="231"/>
      <c r="AD452" s="231"/>
      <c r="AE452" s="231"/>
      <c r="AF452" s="231"/>
      <c r="AG452" s="231"/>
      <c r="AH452" s="231"/>
    </row>
    <row r="453" spans="1:35" ht="38.450000000000003" customHeight="1" x14ac:dyDescent="0.25">
      <c r="A453" s="215" t="s">
        <v>667</v>
      </c>
      <c r="B453" s="214" t="s">
        <v>952</v>
      </c>
      <c r="C453" s="202" t="s">
        <v>586</v>
      </c>
      <c r="D453" s="243">
        <v>0</v>
      </c>
      <c r="E453" s="243">
        <v>0</v>
      </c>
      <c r="F453" s="243">
        <v>0</v>
      </c>
      <c r="G453" s="243">
        <v>0</v>
      </c>
      <c r="H453" s="243">
        <v>0</v>
      </c>
      <c r="I453" s="243">
        <v>0</v>
      </c>
      <c r="J453" s="243">
        <v>0</v>
      </c>
      <c r="K453" s="243">
        <v>0</v>
      </c>
      <c r="L453" s="243">
        <v>0</v>
      </c>
      <c r="M453" s="243">
        <v>0</v>
      </c>
      <c r="N453" s="243">
        <v>0</v>
      </c>
      <c r="O453" s="243">
        <v>0</v>
      </c>
      <c r="P453" s="243">
        <f t="shared" ref="P453:P458" si="95">H453+J453+L453+N453</f>
        <v>0</v>
      </c>
      <c r="Q453" s="243">
        <f t="shared" ref="Q453:Q458" si="96">I453+K453</f>
        <v>0</v>
      </c>
      <c r="S453" s="231"/>
      <c r="T453" s="231"/>
      <c r="U453" s="231"/>
      <c r="V453" s="231"/>
      <c r="W453" s="231"/>
      <c r="X453" s="231"/>
      <c r="Y453" s="231"/>
      <c r="Z453" s="231"/>
      <c r="AA453" s="231"/>
      <c r="AB453" s="231"/>
      <c r="AC453" s="231"/>
      <c r="AD453" s="231"/>
      <c r="AE453" s="231"/>
      <c r="AF453" s="231"/>
      <c r="AG453" s="231"/>
      <c r="AH453" s="231"/>
    </row>
    <row r="454" spans="1:35" ht="15.75" customHeight="1" x14ac:dyDescent="0.25">
      <c r="A454" s="215" t="s">
        <v>668</v>
      </c>
      <c r="B454" s="196" t="s">
        <v>748</v>
      </c>
      <c r="C454" s="202" t="s">
        <v>586</v>
      </c>
      <c r="D454" s="243">
        <v>0</v>
      </c>
      <c r="E454" s="243">
        <v>0</v>
      </c>
      <c r="F454" s="243">
        <v>0</v>
      </c>
      <c r="G454" s="243">
        <v>0</v>
      </c>
      <c r="H454" s="243">
        <v>0</v>
      </c>
      <c r="I454" s="243">
        <v>0</v>
      </c>
      <c r="J454" s="243">
        <v>0</v>
      </c>
      <c r="K454" s="243">
        <v>0</v>
      </c>
      <c r="L454" s="243">
        <v>0</v>
      </c>
      <c r="M454" s="243">
        <v>0</v>
      </c>
      <c r="N454" s="243">
        <v>0</v>
      </c>
      <c r="O454" s="243">
        <v>0</v>
      </c>
      <c r="P454" s="243">
        <f t="shared" si="95"/>
        <v>0</v>
      </c>
      <c r="Q454" s="243">
        <f t="shared" si="96"/>
        <v>0</v>
      </c>
      <c r="S454" s="231"/>
      <c r="T454" s="231"/>
      <c r="U454" s="231"/>
      <c r="V454" s="231"/>
      <c r="W454" s="231"/>
      <c r="X454" s="231"/>
      <c r="Y454" s="231"/>
      <c r="Z454" s="231"/>
      <c r="AA454" s="231"/>
      <c r="AB454" s="231"/>
      <c r="AC454" s="231"/>
      <c r="AD454" s="231"/>
      <c r="AE454" s="231"/>
      <c r="AF454" s="231"/>
      <c r="AG454" s="231"/>
      <c r="AH454" s="231"/>
    </row>
    <row r="455" spans="1:35" ht="31.5" x14ac:dyDescent="0.25">
      <c r="A455" s="215" t="s">
        <v>949</v>
      </c>
      <c r="B455" s="197" t="s">
        <v>717</v>
      </c>
      <c r="C455" s="202" t="s">
        <v>586</v>
      </c>
      <c r="D455" s="243">
        <v>0</v>
      </c>
      <c r="E455" s="243">
        <v>0</v>
      </c>
      <c r="F455" s="243">
        <v>0</v>
      </c>
      <c r="G455" s="243">
        <v>0</v>
      </c>
      <c r="H455" s="243">
        <v>0</v>
      </c>
      <c r="I455" s="243">
        <v>0</v>
      </c>
      <c r="J455" s="243">
        <v>0</v>
      </c>
      <c r="K455" s="243">
        <v>0</v>
      </c>
      <c r="L455" s="243">
        <v>0</v>
      </c>
      <c r="M455" s="243">
        <v>0</v>
      </c>
      <c r="N455" s="243">
        <v>0</v>
      </c>
      <c r="O455" s="243">
        <v>0</v>
      </c>
      <c r="P455" s="243">
        <f t="shared" si="95"/>
        <v>0</v>
      </c>
      <c r="Q455" s="243">
        <f t="shared" si="96"/>
        <v>0</v>
      </c>
      <c r="S455" s="231"/>
      <c r="T455" s="231"/>
      <c r="U455" s="231"/>
      <c r="V455" s="231"/>
      <c r="W455" s="231"/>
      <c r="X455" s="231"/>
      <c r="Y455" s="231"/>
      <c r="Z455" s="231"/>
      <c r="AA455" s="231"/>
      <c r="AB455" s="231"/>
      <c r="AC455" s="231"/>
      <c r="AD455" s="231"/>
      <c r="AE455" s="231"/>
      <c r="AF455" s="231"/>
      <c r="AG455" s="231"/>
      <c r="AH455" s="231"/>
    </row>
    <row r="456" spans="1:35" ht="94.5" customHeight="1" x14ac:dyDescent="0.25">
      <c r="A456" s="215" t="s">
        <v>950</v>
      </c>
      <c r="B456" s="197" t="s">
        <v>974</v>
      </c>
      <c r="C456" s="202" t="s">
        <v>586</v>
      </c>
      <c r="D456" s="243">
        <v>0</v>
      </c>
      <c r="E456" s="243">
        <v>0</v>
      </c>
      <c r="F456" s="243">
        <v>0</v>
      </c>
      <c r="G456" s="243">
        <v>0</v>
      </c>
      <c r="H456" s="243">
        <v>0</v>
      </c>
      <c r="I456" s="243">
        <v>0</v>
      </c>
      <c r="J456" s="243">
        <v>0</v>
      </c>
      <c r="K456" s="243">
        <v>0</v>
      </c>
      <c r="L456" s="243">
        <v>0</v>
      </c>
      <c r="M456" s="243">
        <v>0</v>
      </c>
      <c r="N456" s="243">
        <v>0</v>
      </c>
      <c r="O456" s="243">
        <v>0</v>
      </c>
      <c r="P456" s="243">
        <f t="shared" si="95"/>
        <v>0</v>
      </c>
      <c r="Q456" s="243">
        <f t="shared" si="96"/>
        <v>0</v>
      </c>
      <c r="S456" s="231"/>
      <c r="T456" s="231"/>
      <c r="U456" s="231"/>
      <c r="V456" s="231"/>
      <c r="W456" s="231"/>
      <c r="X456" s="231"/>
      <c r="Y456" s="231"/>
      <c r="Z456" s="231"/>
      <c r="AA456" s="231"/>
      <c r="AB456" s="231"/>
      <c r="AC456" s="231"/>
      <c r="AD456" s="231"/>
      <c r="AE456" s="231"/>
      <c r="AF456" s="231"/>
      <c r="AG456" s="231"/>
      <c r="AH456" s="231"/>
    </row>
    <row r="457" spans="1:35" x14ac:dyDescent="0.25">
      <c r="A457" s="215" t="s">
        <v>670</v>
      </c>
      <c r="B457" s="197" t="s">
        <v>666</v>
      </c>
      <c r="C457" s="202" t="s">
        <v>586</v>
      </c>
      <c r="D457" s="243">
        <v>0</v>
      </c>
      <c r="E457" s="243">
        <v>0</v>
      </c>
      <c r="F457" s="243">
        <v>0</v>
      </c>
      <c r="G457" s="243">
        <v>0</v>
      </c>
      <c r="H457" s="243">
        <v>0</v>
      </c>
      <c r="I457" s="243">
        <v>0</v>
      </c>
      <c r="J457" s="243">
        <v>0</v>
      </c>
      <c r="K457" s="243">
        <v>0</v>
      </c>
      <c r="L457" s="243">
        <v>0</v>
      </c>
      <c r="M457" s="243">
        <v>0</v>
      </c>
      <c r="N457" s="243">
        <v>0</v>
      </c>
      <c r="O457" s="243">
        <v>0</v>
      </c>
      <c r="P457" s="243">
        <f t="shared" si="95"/>
        <v>0</v>
      </c>
      <c r="Q457" s="243">
        <f t="shared" si="96"/>
        <v>0</v>
      </c>
      <c r="S457" s="231"/>
      <c r="T457" s="231"/>
      <c r="U457" s="231"/>
      <c r="V457" s="231"/>
      <c r="W457" s="231"/>
      <c r="X457" s="231"/>
      <c r="Y457" s="231"/>
      <c r="Z457" s="231"/>
      <c r="AA457" s="231"/>
      <c r="AB457" s="231"/>
      <c r="AC457" s="231"/>
      <c r="AD457" s="231"/>
      <c r="AE457" s="231"/>
      <c r="AF457" s="231"/>
      <c r="AG457" s="231"/>
      <c r="AH457" s="231"/>
      <c r="AI457" s="231"/>
    </row>
    <row r="458" spans="1:35" x14ac:dyDescent="0.25">
      <c r="A458" s="215" t="s">
        <v>955</v>
      </c>
      <c r="B458" s="196" t="s">
        <v>951</v>
      </c>
      <c r="C458" s="202" t="s">
        <v>586</v>
      </c>
      <c r="D458" s="243">
        <v>0</v>
      </c>
      <c r="E458" s="243">
        <v>0</v>
      </c>
      <c r="F458" s="243">
        <v>0</v>
      </c>
      <c r="G458" s="243">
        <v>0</v>
      </c>
      <c r="H458" s="243">
        <v>0</v>
      </c>
      <c r="I458" s="243">
        <v>0</v>
      </c>
      <c r="J458" s="243">
        <v>0</v>
      </c>
      <c r="K458" s="243">
        <v>0</v>
      </c>
      <c r="L458" s="243">
        <v>0</v>
      </c>
      <c r="M458" s="243">
        <v>0</v>
      </c>
      <c r="N458" s="243">
        <v>0</v>
      </c>
      <c r="O458" s="243">
        <v>0</v>
      </c>
      <c r="P458" s="243">
        <f t="shared" si="95"/>
        <v>0</v>
      </c>
      <c r="Q458" s="243">
        <f t="shared" si="96"/>
        <v>0</v>
      </c>
      <c r="S458" s="231"/>
      <c r="T458" s="231"/>
      <c r="U458" s="231"/>
      <c r="V458" s="231"/>
      <c r="W458" s="231"/>
      <c r="X458" s="231"/>
      <c r="Y458" s="231"/>
      <c r="Z458" s="231"/>
      <c r="AA458" s="231"/>
      <c r="AB458" s="231"/>
      <c r="AC458" s="231"/>
      <c r="AD458" s="231"/>
      <c r="AE458" s="231"/>
      <c r="AF458" s="231"/>
      <c r="AG458" s="231"/>
      <c r="AH458" s="231"/>
      <c r="AI458" s="231"/>
    </row>
    <row r="459" spans="1:35" ht="42" customHeight="1" x14ac:dyDescent="0.25">
      <c r="A459" s="216" t="s">
        <v>45</v>
      </c>
      <c r="B459" s="211" t="s">
        <v>980</v>
      </c>
      <c r="C459" s="204" t="s">
        <v>172</v>
      </c>
      <c r="D459" s="206" t="s">
        <v>428</v>
      </c>
      <c r="E459" s="206" t="s">
        <v>428</v>
      </c>
      <c r="F459" s="242" t="s">
        <v>428</v>
      </c>
      <c r="G459" s="242" t="s">
        <v>428</v>
      </c>
      <c r="H459" s="242" t="s">
        <v>428</v>
      </c>
      <c r="I459" s="242" t="s">
        <v>428</v>
      </c>
      <c r="J459" s="242" t="s">
        <v>428</v>
      </c>
      <c r="K459" s="242" t="s">
        <v>428</v>
      </c>
      <c r="L459" s="242" t="s">
        <v>428</v>
      </c>
      <c r="M459" s="242" t="s">
        <v>428</v>
      </c>
      <c r="N459" s="242" t="s">
        <v>428</v>
      </c>
      <c r="O459" s="242" t="s">
        <v>428</v>
      </c>
      <c r="P459" s="242" t="s">
        <v>428</v>
      </c>
      <c r="Q459" s="242" t="s">
        <v>428</v>
      </c>
      <c r="S459" s="231"/>
      <c r="T459" s="231"/>
      <c r="U459" s="231"/>
      <c r="V459" s="231"/>
      <c r="W459" s="231"/>
      <c r="X459" s="231"/>
      <c r="Y459" s="231"/>
      <c r="Z459" s="231"/>
      <c r="AA459" s="231"/>
      <c r="AB459" s="231"/>
      <c r="AC459" s="231"/>
      <c r="AD459" s="231"/>
      <c r="AE459" s="231"/>
      <c r="AF459" s="231"/>
      <c r="AG459" s="231"/>
      <c r="AH459" s="231"/>
      <c r="AI459" s="231"/>
    </row>
    <row r="460" spans="1:35" ht="15.75" customHeight="1" x14ac:dyDescent="0.25">
      <c r="A460" s="215" t="s">
        <v>671</v>
      </c>
      <c r="B460" s="196" t="s">
        <v>779</v>
      </c>
      <c r="C460" s="202" t="s">
        <v>586</v>
      </c>
      <c r="D460" s="243">
        <v>0</v>
      </c>
      <c r="E460" s="243">
        <v>0</v>
      </c>
      <c r="F460" s="243">
        <v>0</v>
      </c>
      <c r="G460" s="243">
        <v>0</v>
      </c>
      <c r="H460" s="243">
        <v>0</v>
      </c>
      <c r="I460" s="243">
        <v>0</v>
      </c>
      <c r="J460" s="243">
        <v>0</v>
      </c>
      <c r="K460" s="243">
        <v>0</v>
      </c>
      <c r="L460" s="243">
        <v>0</v>
      </c>
      <c r="M460" s="243">
        <v>0</v>
      </c>
      <c r="N460" s="243">
        <v>0</v>
      </c>
      <c r="O460" s="243">
        <v>0</v>
      </c>
      <c r="P460" s="243">
        <f t="shared" ref="P460:P463" si="97">H460+J460+L460+N460</f>
        <v>0</v>
      </c>
      <c r="Q460" s="243">
        <f t="shared" ref="Q460:Q463" si="98">I460+K460</f>
        <v>0</v>
      </c>
      <c r="S460" s="231"/>
      <c r="T460" s="231"/>
      <c r="U460" s="231"/>
      <c r="V460" s="231"/>
      <c r="W460" s="231"/>
      <c r="X460" s="231"/>
      <c r="Y460" s="231"/>
      <c r="Z460" s="231"/>
      <c r="AA460" s="231"/>
      <c r="AB460" s="231"/>
      <c r="AC460" s="231"/>
      <c r="AD460" s="231"/>
      <c r="AE460" s="231"/>
      <c r="AF460" s="231"/>
      <c r="AG460" s="231"/>
      <c r="AH460" s="231"/>
      <c r="AI460" s="231"/>
    </row>
    <row r="461" spans="1:35" ht="15.75" customHeight="1" x14ac:dyDescent="0.25">
      <c r="A461" s="215" t="s">
        <v>672</v>
      </c>
      <c r="B461" s="196" t="s">
        <v>780</v>
      </c>
      <c r="C461" s="202" t="s">
        <v>586</v>
      </c>
      <c r="D461" s="243">
        <v>0</v>
      </c>
      <c r="E461" s="243">
        <v>0</v>
      </c>
      <c r="F461" s="243">
        <v>0</v>
      </c>
      <c r="G461" s="243">
        <v>0</v>
      </c>
      <c r="H461" s="243">
        <v>0</v>
      </c>
      <c r="I461" s="243">
        <v>0</v>
      </c>
      <c r="J461" s="243">
        <v>0</v>
      </c>
      <c r="K461" s="243">
        <v>0</v>
      </c>
      <c r="L461" s="243">
        <v>0</v>
      </c>
      <c r="M461" s="243">
        <v>0</v>
      </c>
      <c r="N461" s="243">
        <v>0</v>
      </c>
      <c r="O461" s="243">
        <v>0</v>
      </c>
      <c r="P461" s="243">
        <f t="shared" si="97"/>
        <v>0</v>
      </c>
      <c r="Q461" s="243">
        <f t="shared" si="98"/>
        <v>0</v>
      </c>
      <c r="S461" s="231"/>
      <c r="T461" s="231"/>
      <c r="U461" s="231"/>
      <c r="V461" s="231"/>
      <c r="W461" s="231"/>
      <c r="X461" s="231"/>
      <c r="Y461" s="231"/>
      <c r="Z461" s="231"/>
      <c r="AA461" s="231"/>
      <c r="AB461" s="231"/>
      <c r="AC461" s="231"/>
      <c r="AD461" s="231"/>
      <c r="AE461" s="231"/>
      <c r="AF461" s="231"/>
      <c r="AG461" s="231"/>
      <c r="AH461" s="231"/>
      <c r="AI461" s="231"/>
    </row>
    <row r="462" spans="1:35" ht="39" customHeight="1" x14ac:dyDescent="0.25">
      <c r="A462" s="215" t="s">
        <v>673</v>
      </c>
      <c r="B462" s="196" t="s">
        <v>781</v>
      </c>
      <c r="C462" s="202" t="s">
        <v>586</v>
      </c>
      <c r="D462" s="243">
        <v>0</v>
      </c>
      <c r="E462" s="243">
        <v>0</v>
      </c>
      <c r="F462" s="243">
        <v>0</v>
      </c>
      <c r="G462" s="243">
        <v>0</v>
      </c>
      <c r="H462" s="243">
        <v>0</v>
      </c>
      <c r="I462" s="243">
        <v>0</v>
      </c>
      <c r="J462" s="243">
        <v>0</v>
      </c>
      <c r="K462" s="243">
        <v>0</v>
      </c>
      <c r="L462" s="243">
        <v>0</v>
      </c>
      <c r="M462" s="243">
        <v>0</v>
      </c>
      <c r="N462" s="243">
        <v>0</v>
      </c>
      <c r="O462" s="243">
        <v>0</v>
      </c>
      <c r="P462" s="243">
        <f t="shared" si="97"/>
        <v>0</v>
      </c>
      <c r="Q462" s="243">
        <f t="shared" si="98"/>
        <v>0</v>
      </c>
      <c r="S462" s="231"/>
      <c r="T462" s="231"/>
      <c r="U462" s="231"/>
      <c r="V462" s="231"/>
      <c r="W462" s="231"/>
      <c r="X462" s="231"/>
      <c r="Y462" s="231"/>
      <c r="Z462" s="231"/>
      <c r="AA462" s="231"/>
      <c r="AB462" s="231"/>
      <c r="AC462" s="231"/>
      <c r="AD462" s="231"/>
      <c r="AE462" s="231"/>
      <c r="AF462" s="231"/>
      <c r="AG462" s="231"/>
      <c r="AH462" s="231"/>
      <c r="AI462" s="231"/>
    </row>
    <row r="463" spans="1:35" ht="63" x14ac:dyDescent="0.25">
      <c r="A463" s="216" t="s">
        <v>587</v>
      </c>
      <c r="B463" s="211" t="s">
        <v>972</v>
      </c>
      <c r="C463" s="202" t="s">
        <v>586</v>
      </c>
      <c r="D463" s="243">
        <v>0</v>
      </c>
      <c r="E463" s="243">
        <v>0</v>
      </c>
      <c r="F463" s="243">
        <v>0</v>
      </c>
      <c r="G463" s="243">
        <v>0</v>
      </c>
      <c r="H463" s="243">
        <v>0</v>
      </c>
      <c r="I463" s="243">
        <v>0</v>
      </c>
      <c r="J463" s="243">
        <v>0</v>
      </c>
      <c r="K463" s="243">
        <v>0</v>
      </c>
      <c r="L463" s="243">
        <v>0</v>
      </c>
      <c r="M463" s="243">
        <v>0</v>
      </c>
      <c r="N463" s="243">
        <v>0</v>
      </c>
      <c r="O463" s="243">
        <v>0</v>
      </c>
      <c r="P463" s="243">
        <f t="shared" si="97"/>
        <v>0</v>
      </c>
      <c r="Q463" s="243">
        <f t="shared" si="98"/>
        <v>0</v>
      </c>
      <c r="S463" s="231"/>
      <c r="T463" s="231"/>
      <c r="U463" s="231"/>
      <c r="V463" s="231"/>
      <c r="W463" s="231"/>
      <c r="X463" s="231"/>
      <c r="Y463" s="231"/>
      <c r="Z463" s="231"/>
      <c r="AA463" s="231"/>
      <c r="AB463" s="231"/>
      <c r="AC463" s="231"/>
      <c r="AD463" s="231"/>
      <c r="AE463" s="231"/>
      <c r="AF463" s="231"/>
      <c r="AG463" s="231"/>
      <c r="AH463" s="231"/>
      <c r="AI463" s="231"/>
    </row>
    <row r="464" spans="1:35" x14ac:dyDescent="0.25">
      <c r="S464" s="231"/>
      <c r="T464" s="231"/>
      <c r="U464" s="231"/>
      <c r="V464" s="231"/>
      <c r="W464" s="231"/>
      <c r="X464" s="231"/>
      <c r="Y464" s="231"/>
      <c r="Z464" s="231"/>
      <c r="AA464" s="231"/>
      <c r="AB464" s="231"/>
      <c r="AC464" s="231"/>
      <c r="AD464" s="231"/>
      <c r="AE464" s="231"/>
      <c r="AF464" s="231"/>
      <c r="AG464" s="231"/>
      <c r="AH464" s="231"/>
      <c r="AI464" s="231"/>
    </row>
    <row r="465" spans="4:35" x14ac:dyDescent="0.25">
      <c r="D465"/>
      <c r="F465" s="199"/>
      <c r="G465" s="199"/>
      <c r="H465" s="199"/>
      <c r="I465" s="199"/>
      <c r="J465" s="199"/>
      <c r="K465" s="199"/>
      <c r="L465" s="199"/>
      <c r="M465" s="199"/>
      <c r="N465" s="199"/>
      <c r="O465" s="199"/>
      <c r="P465" s="199"/>
      <c r="Q465" s="199"/>
      <c r="S465" s="231"/>
      <c r="T465" s="231"/>
      <c r="U465" s="231"/>
      <c r="V465" s="231"/>
      <c r="W465" s="231"/>
      <c r="X465" s="231"/>
      <c r="Y465" s="231"/>
      <c r="Z465" s="231"/>
      <c r="AA465" s="231"/>
      <c r="AB465" s="231"/>
      <c r="AC465" s="231"/>
      <c r="AD465" s="231"/>
      <c r="AE465" s="231"/>
      <c r="AF465" s="231"/>
      <c r="AG465" s="231"/>
      <c r="AH465" s="231"/>
      <c r="AI465" s="231"/>
    </row>
    <row r="466" spans="4:35" x14ac:dyDescent="0.25">
      <c r="F466" s="199"/>
      <c r="G466" s="199"/>
      <c r="H466" s="199"/>
      <c r="I466" s="199"/>
      <c r="J466" s="199"/>
      <c r="K466" s="199"/>
      <c r="L466" s="199"/>
      <c r="M466" s="199"/>
      <c r="N466" s="199"/>
      <c r="O466" s="199"/>
      <c r="P466" s="199"/>
      <c r="Q466" s="199"/>
      <c r="S466" s="231"/>
      <c r="T466" s="231"/>
      <c r="U466" s="231"/>
      <c r="V466" s="231"/>
      <c r="W466" s="231"/>
      <c r="X466" s="231"/>
      <c r="Y466" s="231"/>
      <c r="Z466" s="231"/>
      <c r="AA466" s="231"/>
      <c r="AB466" s="231"/>
      <c r="AC466" s="231"/>
      <c r="AD466" s="231"/>
      <c r="AE466" s="231"/>
      <c r="AF466" s="231"/>
      <c r="AG466" s="231"/>
      <c r="AH466" s="231"/>
      <c r="AI466" s="231"/>
    </row>
    <row r="467" spans="4:35" x14ac:dyDescent="0.25">
      <c r="F467" s="199"/>
      <c r="G467" s="199"/>
      <c r="H467" s="199"/>
      <c r="I467" s="199"/>
      <c r="J467" s="199"/>
      <c r="K467" s="199"/>
      <c r="L467" s="199"/>
      <c r="M467" s="199"/>
      <c r="N467" s="199"/>
      <c r="O467" s="199"/>
      <c r="P467" s="199"/>
      <c r="Q467" s="199"/>
      <c r="S467" s="231"/>
      <c r="T467" s="231"/>
      <c r="U467" s="231"/>
      <c r="V467" s="231"/>
      <c r="W467" s="231"/>
      <c r="X467" s="231"/>
      <c r="Y467" s="231"/>
      <c r="Z467" s="231"/>
      <c r="AA467" s="231"/>
      <c r="AB467" s="231"/>
      <c r="AC467" s="231"/>
      <c r="AD467" s="231"/>
      <c r="AE467" s="231"/>
      <c r="AF467" s="231"/>
      <c r="AG467" s="231"/>
      <c r="AH467" s="231"/>
      <c r="AI467" s="231"/>
    </row>
    <row r="468" spans="4:35" x14ac:dyDescent="0.25">
      <c r="F468" s="199"/>
      <c r="G468" s="199"/>
      <c r="H468" s="199"/>
      <c r="I468" s="199"/>
      <c r="J468" s="199"/>
      <c r="K468" s="199"/>
      <c r="L468" s="199"/>
      <c r="M468" s="199"/>
      <c r="N468" s="199"/>
      <c r="O468" s="199"/>
      <c r="P468" s="199"/>
      <c r="Q468" s="199"/>
      <c r="S468" s="231"/>
      <c r="T468" s="231"/>
      <c r="U468" s="231"/>
      <c r="V468" s="231"/>
      <c r="W468" s="231"/>
      <c r="X468" s="231"/>
      <c r="Y468" s="231"/>
      <c r="Z468" s="231"/>
      <c r="AA468" s="231"/>
      <c r="AB468" s="231"/>
      <c r="AC468" s="231"/>
      <c r="AD468" s="231"/>
      <c r="AE468" s="231"/>
      <c r="AF468" s="231"/>
      <c r="AG468" s="231"/>
      <c r="AH468" s="231"/>
      <c r="AI468" s="231"/>
    </row>
    <row r="469" spans="4:35" x14ac:dyDescent="0.25">
      <c r="F469" s="199"/>
      <c r="G469" s="199"/>
      <c r="H469" s="199"/>
      <c r="I469" s="199"/>
      <c r="J469" s="199"/>
      <c r="K469" s="199"/>
      <c r="L469" s="199"/>
      <c r="M469" s="199"/>
      <c r="N469" s="199"/>
      <c r="O469" s="199"/>
      <c r="P469" s="199"/>
      <c r="Q469" s="199"/>
    </row>
    <row r="470" spans="4:35" x14ac:dyDescent="0.25">
      <c r="F470" s="199"/>
      <c r="G470" s="199"/>
      <c r="H470" s="199"/>
      <c r="I470" s="199"/>
      <c r="J470" s="199"/>
      <c r="K470" s="199"/>
      <c r="L470" s="199"/>
      <c r="M470" s="199"/>
      <c r="N470" s="199"/>
      <c r="O470" s="199"/>
      <c r="P470" s="199"/>
      <c r="Q470" s="199"/>
    </row>
    <row r="471" spans="4:35" x14ac:dyDescent="0.25">
      <c r="F471" s="199"/>
      <c r="G471" s="199"/>
      <c r="H471" s="199"/>
      <c r="I471" s="199"/>
      <c r="J471" s="199"/>
      <c r="K471" s="199"/>
      <c r="L471" s="199"/>
      <c r="M471" s="199"/>
      <c r="N471" s="199"/>
      <c r="O471" s="199"/>
      <c r="P471" s="199"/>
      <c r="Q471" s="199"/>
    </row>
    <row r="472" spans="4:35" x14ac:dyDescent="0.25">
      <c r="F472" s="199"/>
      <c r="G472" s="199"/>
      <c r="H472" s="199"/>
      <c r="I472" s="199"/>
      <c r="J472" s="199"/>
      <c r="K472" s="199"/>
      <c r="L472" s="199"/>
      <c r="M472" s="199"/>
      <c r="N472" s="199"/>
      <c r="O472" s="199"/>
      <c r="P472" s="199"/>
      <c r="Q472" s="199"/>
    </row>
    <row r="473" spans="4:35" x14ac:dyDescent="0.25">
      <c r="F473" s="199"/>
      <c r="G473" s="199"/>
      <c r="H473" s="199"/>
      <c r="I473" s="199"/>
      <c r="J473" s="199"/>
      <c r="K473" s="199"/>
      <c r="L473" s="199"/>
      <c r="M473" s="199"/>
      <c r="N473" s="199"/>
      <c r="O473" s="199"/>
      <c r="P473" s="199"/>
      <c r="Q473" s="199"/>
    </row>
    <row r="474" spans="4:35" x14ac:dyDescent="0.25">
      <c r="F474" s="199"/>
      <c r="G474" s="199"/>
      <c r="H474" s="199"/>
      <c r="I474" s="199"/>
      <c r="J474" s="199"/>
      <c r="K474" s="199"/>
      <c r="L474" s="199"/>
      <c r="M474" s="199"/>
      <c r="N474" s="199"/>
      <c r="O474" s="199"/>
      <c r="P474" s="199"/>
      <c r="Q474" s="199"/>
    </row>
    <row r="475" spans="4:35" x14ac:dyDescent="0.25">
      <c r="F475" s="199"/>
      <c r="G475" s="199"/>
      <c r="H475" s="199"/>
      <c r="I475" s="199"/>
      <c r="J475" s="199"/>
      <c r="K475" s="199"/>
      <c r="L475" s="199"/>
      <c r="M475" s="199"/>
      <c r="N475" s="199"/>
      <c r="O475" s="199"/>
      <c r="P475" s="199"/>
      <c r="Q475" s="199"/>
    </row>
    <row r="476" spans="4:35" x14ac:dyDescent="0.25">
      <c r="F476" s="199"/>
      <c r="G476" s="199"/>
      <c r="H476" s="199"/>
      <c r="I476" s="199"/>
      <c r="J476" s="199"/>
      <c r="K476" s="199"/>
      <c r="L476" s="199"/>
      <c r="M476" s="199"/>
      <c r="N476" s="199"/>
      <c r="O476" s="199"/>
      <c r="P476" s="199"/>
      <c r="Q476" s="199"/>
    </row>
    <row r="477" spans="4:35" x14ac:dyDescent="0.25">
      <c r="D477"/>
      <c r="F477" s="199"/>
      <c r="G477" s="199"/>
      <c r="H477" s="199"/>
      <c r="I477" s="199"/>
      <c r="J477" s="199"/>
      <c r="K477" s="199"/>
      <c r="L477" s="199"/>
      <c r="M477" s="199"/>
      <c r="N477" s="199"/>
      <c r="O477" s="199"/>
      <c r="P477" s="199"/>
      <c r="Q477" s="199"/>
    </row>
    <row r="478" spans="4:35" x14ac:dyDescent="0.25">
      <c r="F478" s="199"/>
      <c r="G478" s="199"/>
      <c r="H478" s="199"/>
      <c r="I478" s="199"/>
      <c r="J478" s="199"/>
      <c r="K478" s="199"/>
      <c r="L478" s="199"/>
      <c r="M478" s="199"/>
      <c r="N478" s="199"/>
      <c r="O478" s="199"/>
      <c r="P478" s="199"/>
      <c r="Q478" s="199"/>
    </row>
    <row r="479" spans="4:35" x14ac:dyDescent="0.25">
      <c r="F479" s="199"/>
      <c r="G479" s="199"/>
      <c r="H479" s="199"/>
      <c r="I479" s="199"/>
      <c r="J479" s="199"/>
      <c r="K479" s="199"/>
      <c r="L479" s="199"/>
      <c r="M479" s="199"/>
      <c r="N479" s="199"/>
      <c r="O479" s="199"/>
      <c r="P479" s="199"/>
      <c r="Q479" s="199"/>
    </row>
    <row r="480" spans="4:35" x14ac:dyDescent="0.25">
      <c r="F480" s="199"/>
      <c r="G480" s="199"/>
      <c r="H480" s="199"/>
      <c r="I480" s="199"/>
      <c r="J480" s="199"/>
      <c r="K480" s="199"/>
      <c r="L480" s="199"/>
      <c r="M480" s="199"/>
      <c r="N480" s="199"/>
      <c r="O480" s="199"/>
      <c r="P480" s="199"/>
      <c r="Q480" s="199"/>
    </row>
    <row r="481" spans="6:17" x14ac:dyDescent="0.25">
      <c r="F481" s="199"/>
      <c r="G481" s="199"/>
      <c r="H481" s="199"/>
      <c r="I481" s="199"/>
      <c r="J481" s="199"/>
      <c r="K481" s="199"/>
      <c r="L481" s="199"/>
      <c r="M481" s="199"/>
      <c r="N481" s="199"/>
      <c r="O481" s="199"/>
      <c r="P481" s="199"/>
      <c r="Q481" s="199"/>
    </row>
    <row r="482" spans="6:17" x14ac:dyDescent="0.25">
      <c r="F482" s="199"/>
      <c r="G482" s="199"/>
      <c r="H482" s="199"/>
      <c r="I482" s="199"/>
      <c r="J482" s="199"/>
      <c r="K482" s="199"/>
      <c r="L482" s="199"/>
      <c r="M482" s="199"/>
      <c r="N482" s="199"/>
      <c r="O482" s="199"/>
      <c r="P482" s="199"/>
      <c r="Q482" s="199"/>
    </row>
    <row r="483" spans="6:17" x14ac:dyDescent="0.25">
      <c r="F483" s="199"/>
      <c r="G483" s="199"/>
      <c r="H483" s="199"/>
      <c r="I483" s="199"/>
      <c r="J483" s="199"/>
      <c r="K483" s="199"/>
      <c r="L483" s="199"/>
      <c r="M483" s="199"/>
      <c r="N483" s="199"/>
      <c r="O483" s="199"/>
      <c r="P483" s="199"/>
      <c r="Q483" s="199"/>
    </row>
    <row r="484" spans="6:17" x14ac:dyDescent="0.25">
      <c r="F484" s="199"/>
      <c r="G484" s="199"/>
      <c r="H484" s="199"/>
      <c r="I484" s="199"/>
      <c r="J484" s="199"/>
      <c r="K484" s="199"/>
      <c r="L484" s="199"/>
      <c r="M484" s="199"/>
      <c r="N484" s="199"/>
      <c r="O484" s="199"/>
      <c r="P484" s="199"/>
      <c r="Q484" s="199"/>
    </row>
    <row r="485" spans="6:17" x14ac:dyDescent="0.25">
      <c r="F485" s="199"/>
      <c r="G485" s="199"/>
      <c r="H485" s="199"/>
      <c r="I485" s="199"/>
      <c r="J485" s="199"/>
      <c r="K485" s="199"/>
      <c r="L485" s="199"/>
      <c r="M485" s="199"/>
      <c r="N485" s="199"/>
      <c r="O485" s="199"/>
      <c r="P485" s="199"/>
      <c r="Q485" s="199"/>
    </row>
    <row r="486" spans="6:17" x14ac:dyDescent="0.25">
      <c r="F486" s="199"/>
      <c r="G486" s="199"/>
      <c r="H486" s="199"/>
      <c r="I486" s="199"/>
      <c r="J486" s="199"/>
      <c r="K486" s="199"/>
      <c r="L486" s="199"/>
      <c r="M486" s="199"/>
      <c r="N486" s="199"/>
      <c r="O486" s="199"/>
      <c r="P486" s="199"/>
      <c r="Q486" s="199"/>
    </row>
    <row r="487" spans="6:17" x14ac:dyDescent="0.25">
      <c r="F487" s="199"/>
      <c r="G487" s="199"/>
      <c r="H487" s="199"/>
      <c r="I487" s="199"/>
      <c r="J487" s="199"/>
      <c r="K487" s="199"/>
      <c r="L487" s="199"/>
      <c r="M487" s="199"/>
      <c r="N487" s="199"/>
      <c r="O487" s="199"/>
      <c r="P487" s="199"/>
      <c r="Q487" s="199"/>
    </row>
    <row r="488" spans="6:17" x14ac:dyDescent="0.25">
      <c r="F488" s="199"/>
      <c r="G488" s="199"/>
      <c r="H488" s="199"/>
      <c r="I488" s="199"/>
      <c r="J488" s="199"/>
      <c r="K488" s="199"/>
      <c r="L488" s="199"/>
      <c r="M488" s="199"/>
      <c r="N488" s="199"/>
      <c r="O488" s="199"/>
      <c r="P488" s="199"/>
      <c r="Q488" s="199"/>
    </row>
    <row r="489" spans="6:17" x14ac:dyDescent="0.25">
      <c r="F489" s="199"/>
      <c r="G489" s="199"/>
      <c r="H489" s="199"/>
      <c r="I489" s="199"/>
      <c r="J489" s="199"/>
      <c r="K489" s="199"/>
      <c r="L489" s="199"/>
      <c r="M489" s="199"/>
      <c r="N489" s="199"/>
      <c r="O489" s="199"/>
      <c r="P489" s="199"/>
      <c r="Q489" s="199"/>
    </row>
    <row r="490" spans="6:17" x14ac:dyDescent="0.25">
      <c r="F490" s="199"/>
      <c r="G490" s="199"/>
      <c r="H490" s="199"/>
      <c r="I490" s="199"/>
      <c r="J490" s="199"/>
      <c r="K490" s="199"/>
      <c r="L490" s="199"/>
      <c r="M490" s="199"/>
      <c r="N490" s="199"/>
      <c r="O490" s="199"/>
      <c r="P490" s="199"/>
      <c r="Q490" s="199"/>
    </row>
    <row r="491" spans="6:17" x14ac:dyDescent="0.25">
      <c r="F491" s="199"/>
      <c r="G491" s="199"/>
      <c r="H491" s="199"/>
      <c r="I491" s="199"/>
      <c r="J491" s="199"/>
      <c r="K491" s="199"/>
      <c r="L491" s="199"/>
      <c r="M491" s="199"/>
      <c r="N491" s="199"/>
      <c r="O491" s="199"/>
      <c r="P491" s="199"/>
      <c r="Q491" s="199"/>
    </row>
    <row r="492" spans="6:17" x14ac:dyDescent="0.25">
      <c r="F492" s="199"/>
      <c r="G492" s="199"/>
      <c r="H492" s="199"/>
      <c r="I492" s="199"/>
      <c r="J492" s="199"/>
      <c r="K492" s="199"/>
      <c r="L492" s="199"/>
      <c r="M492" s="199"/>
      <c r="N492" s="199"/>
      <c r="O492" s="199"/>
      <c r="P492" s="199"/>
      <c r="Q492" s="199"/>
    </row>
    <row r="493" spans="6:17" x14ac:dyDescent="0.25">
      <c r="F493" s="199"/>
      <c r="G493" s="199"/>
      <c r="H493" s="199"/>
      <c r="I493" s="199"/>
      <c r="J493" s="199"/>
      <c r="K493" s="199"/>
      <c r="L493" s="199"/>
      <c r="M493" s="199"/>
      <c r="N493" s="199"/>
      <c r="O493" s="199"/>
      <c r="P493" s="199"/>
      <c r="Q493" s="199"/>
    </row>
    <row r="494" spans="6:17" x14ac:dyDescent="0.25">
      <c r="F494" s="199"/>
      <c r="G494" s="199"/>
      <c r="H494" s="199"/>
      <c r="I494" s="199"/>
      <c r="J494" s="199"/>
      <c r="K494" s="199"/>
      <c r="L494" s="199"/>
      <c r="M494" s="199"/>
      <c r="N494" s="199"/>
      <c r="O494" s="199"/>
      <c r="P494" s="199"/>
      <c r="Q494" s="199"/>
    </row>
    <row r="495" spans="6:17" x14ac:dyDescent="0.25">
      <c r="F495" s="199"/>
      <c r="G495" s="199"/>
      <c r="H495" s="199"/>
      <c r="I495" s="199"/>
      <c r="J495" s="199"/>
      <c r="K495" s="199"/>
      <c r="L495" s="199"/>
      <c r="M495" s="199"/>
      <c r="N495" s="199"/>
      <c r="O495" s="199"/>
      <c r="P495" s="199"/>
      <c r="Q495" s="199"/>
    </row>
    <row r="496" spans="6:17" x14ac:dyDescent="0.25">
      <c r="F496" s="199"/>
      <c r="G496" s="199"/>
      <c r="H496" s="199"/>
      <c r="I496" s="199"/>
      <c r="J496" s="199"/>
      <c r="K496" s="199"/>
      <c r="L496" s="199"/>
      <c r="M496" s="199"/>
      <c r="N496" s="199"/>
      <c r="O496" s="199"/>
      <c r="P496" s="199"/>
      <c r="Q496" s="199"/>
    </row>
    <row r="497" spans="6:17" x14ac:dyDescent="0.25">
      <c r="F497" s="199"/>
      <c r="G497" s="199"/>
      <c r="H497" s="199"/>
      <c r="I497" s="199"/>
      <c r="J497" s="199"/>
      <c r="K497" s="199"/>
      <c r="L497" s="199"/>
      <c r="M497" s="199"/>
      <c r="N497" s="199"/>
      <c r="O497" s="199"/>
      <c r="P497" s="199"/>
      <c r="Q497" s="199"/>
    </row>
    <row r="498" spans="6:17" x14ac:dyDescent="0.25">
      <c r="F498" s="199"/>
      <c r="G498" s="199"/>
      <c r="H498" s="199"/>
      <c r="I498" s="199"/>
      <c r="J498" s="199"/>
      <c r="K498" s="199"/>
      <c r="L498" s="199"/>
      <c r="M498" s="199"/>
      <c r="N498" s="199"/>
      <c r="O498" s="199"/>
      <c r="P498" s="199"/>
      <c r="Q498" s="199"/>
    </row>
    <row r="499" spans="6:17" x14ac:dyDescent="0.25">
      <c r="F499" s="199"/>
      <c r="G499" s="199"/>
      <c r="H499" s="199"/>
      <c r="I499" s="199"/>
      <c r="J499" s="199"/>
      <c r="K499" s="199"/>
      <c r="L499" s="199"/>
      <c r="M499" s="199"/>
      <c r="N499" s="199"/>
      <c r="O499" s="199"/>
      <c r="P499" s="199"/>
      <c r="Q499" s="199"/>
    </row>
    <row r="500" spans="6:17" x14ac:dyDescent="0.25">
      <c r="F500" s="199"/>
      <c r="G500" s="199"/>
      <c r="H500" s="199"/>
      <c r="I500" s="199"/>
      <c r="J500" s="199"/>
      <c r="K500" s="199"/>
      <c r="L500" s="199"/>
      <c r="M500" s="199"/>
      <c r="N500" s="199"/>
      <c r="O500" s="199"/>
      <c r="P500" s="199"/>
      <c r="Q500" s="199"/>
    </row>
    <row r="501" spans="6:17" x14ac:dyDescent="0.25">
      <c r="F501" s="199"/>
      <c r="G501" s="199"/>
      <c r="H501" s="199"/>
      <c r="I501" s="199"/>
      <c r="J501" s="199"/>
      <c r="K501" s="199"/>
      <c r="L501" s="199"/>
      <c r="M501" s="199"/>
      <c r="N501" s="199"/>
      <c r="O501" s="199"/>
      <c r="P501" s="199"/>
      <c r="Q501" s="199"/>
    </row>
    <row r="502" spans="6:17" x14ac:dyDescent="0.25">
      <c r="F502" s="199"/>
      <c r="G502" s="199"/>
      <c r="H502" s="199"/>
      <c r="I502" s="199"/>
      <c r="J502" s="199"/>
      <c r="K502" s="199"/>
      <c r="L502" s="199"/>
      <c r="M502" s="199"/>
      <c r="N502" s="199"/>
      <c r="O502" s="199"/>
      <c r="P502" s="199"/>
      <c r="Q502" s="199"/>
    </row>
    <row r="503" spans="6:17" x14ac:dyDescent="0.25">
      <c r="F503" s="199"/>
      <c r="G503" s="199"/>
      <c r="H503" s="199"/>
      <c r="I503" s="199"/>
      <c r="J503" s="199"/>
      <c r="K503" s="199"/>
      <c r="L503" s="199"/>
      <c r="M503" s="199"/>
      <c r="N503" s="199"/>
      <c r="O503" s="199"/>
      <c r="P503" s="199"/>
      <c r="Q503" s="199"/>
    </row>
    <row r="504" spans="6:17" x14ac:dyDescent="0.25">
      <c r="F504" s="199"/>
      <c r="G504" s="199"/>
      <c r="H504" s="199"/>
      <c r="I504" s="199"/>
      <c r="J504" s="199"/>
      <c r="K504" s="199"/>
      <c r="L504" s="199"/>
      <c r="M504" s="199"/>
      <c r="N504" s="199"/>
      <c r="O504" s="199"/>
      <c r="P504" s="199"/>
      <c r="Q504" s="199"/>
    </row>
    <row r="505" spans="6:17" x14ac:dyDescent="0.25">
      <c r="F505" s="199"/>
      <c r="G505" s="199"/>
      <c r="H505" s="199"/>
      <c r="I505" s="199"/>
      <c r="J505" s="199"/>
      <c r="K505" s="199"/>
      <c r="L505" s="199"/>
      <c r="M505" s="199"/>
      <c r="N505" s="199"/>
      <c r="O505" s="199"/>
      <c r="P505" s="199"/>
      <c r="Q505" s="199"/>
    </row>
    <row r="506" spans="6:17" x14ac:dyDescent="0.25">
      <c r="F506" s="199"/>
      <c r="G506" s="199"/>
      <c r="H506" s="199"/>
      <c r="I506" s="199"/>
      <c r="J506" s="199"/>
      <c r="K506" s="199"/>
      <c r="L506" s="199"/>
      <c r="M506" s="199"/>
      <c r="N506" s="199"/>
      <c r="O506" s="199"/>
      <c r="P506" s="199"/>
      <c r="Q506" s="199"/>
    </row>
    <row r="507" spans="6:17" x14ac:dyDescent="0.25">
      <c r="F507" s="199"/>
      <c r="G507" s="199"/>
      <c r="H507" s="199"/>
      <c r="I507" s="199"/>
      <c r="J507" s="199"/>
      <c r="K507" s="199"/>
      <c r="L507" s="199"/>
      <c r="M507" s="199"/>
      <c r="N507" s="199"/>
      <c r="O507" s="199"/>
      <c r="P507" s="199"/>
      <c r="Q507" s="199"/>
    </row>
    <row r="508" spans="6:17" x14ac:dyDescent="0.25">
      <c r="F508" s="199"/>
      <c r="G508" s="199"/>
      <c r="H508" s="199"/>
      <c r="I508" s="199"/>
      <c r="J508" s="199"/>
      <c r="K508" s="199"/>
      <c r="L508" s="199"/>
      <c r="M508" s="199"/>
      <c r="N508" s="199"/>
      <c r="O508" s="199"/>
      <c r="P508" s="199"/>
      <c r="Q508" s="199"/>
    </row>
    <row r="509" spans="6:17" x14ac:dyDescent="0.25">
      <c r="F509" s="199"/>
      <c r="G509" s="199"/>
      <c r="H509" s="199"/>
      <c r="I509" s="199"/>
      <c r="J509" s="199"/>
      <c r="K509" s="199"/>
      <c r="L509" s="199"/>
      <c r="M509" s="199"/>
      <c r="N509" s="199"/>
      <c r="O509" s="199"/>
      <c r="P509" s="199"/>
      <c r="Q509" s="199"/>
    </row>
    <row r="510" spans="6:17" x14ac:dyDescent="0.25">
      <c r="F510" s="199"/>
      <c r="G510" s="199"/>
      <c r="H510" s="199"/>
      <c r="I510" s="199"/>
      <c r="J510" s="199"/>
      <c r="K510" s="199"/>
      <c r="L510" s="199"/>
      <c r="M510" s="199"/>
      <c r="N510" s="199"/>
      <c r="O510" s="199"/>
      <c r="P510" s="199"/>
      <c r="Q510" s="199"/>
    </row>
    <row r="511" spans="6:17" x14ac:dyDescent="0.25">
      <c r="F511" s="199"/>
      <c r="G511" s="199"/>
      <c r="H511" s="199"/>
      <c r="I511" s="199"/>
      <c r="J511" s="199"/>
      <c r="K511" s="199"/>
      <c r="L511" s="199"/>
      <c r="M511" s="199"/>
      <c r="N511" s="199"/>
      <c r="O511" s="199"/>
      <c r="P511" s="199"/>
      <c r="Q511" s="199"/>
    </row>
    <row r="512" spans="6:17" x14ac:dyDescent="0.25">
      <c r="F512" s="199"/>
      <c r="G512" s="199"/>
      <c r="H512" s="199"/>
      <c r="I512" s="199"/>
      <c r="J512" s="199"/>
      <c r="K512" s="199"/>
      <c r="L512" s="199"/>
      <c r="M512" s="199"/>
      <c r="N512" s="199"/>
      <c r="O512" s="199"/>
      <c r="P512" s="199"/>
      <c r="Q512" s="199"/>
    </row>
    <row r="513" spans="6:17" x14ac:dyDescent="0.25">
      <c r="F513" s="199"/>
      <c r="G513" s="199"/>
      <c r="H513" s="199"/>
      <c r="I513" s="199"/>
      <c r="J513" s="199"/>
      <c r="K513" s="199"/>
      <c r="L513" s="199"/>
      <c r="M513" s="199"/>
      <c r="N513" s="199"/>
      <c r="O513" s="199"/>
      <c r="P513" s="199"/>
      <c r="Q513" s="199"/>
    </row>
    <row r="514" spans="6:17" x14ac:dyDescent="0.25">
      <c r="F514" s="199"/>
      <c r="G514" s="199"/>
      <c r="H514" s="199"/>
      <c r="I514" s="199"/>
      <c r="J514" s="199"/>
      <c r="K514" s="199"/>
      <c r="L514" s="199"/>
      <c r="M514" s="199"/>
      <c r="N514" s="199"/>
      <c r="O514" s="199"/>
      <c r="P514" s="199"/>
      <c r="Q514" s="199"/>
    </row>
    <row r="515" spans="6:17" x14ac:dyDescent="0.25">
      <c r="F515" s="199"/>
      <c r="G515" s="199"/>
      <c r="H515" s="199"/>
      <c r="I515" s="199"/>
      <c r="J515" s="199"/>
      <c r="K515" s="199"/>
      <c r="L515" s="199"/>
      <c r="M515" s="199"/>
      <c r="N515" s="199"/>
      <c r="O515" s="199"/>
      <c r="P515" s="199"/>
      <c r="Q515" s="199"/>
    </row>
    <row r="516" spans="6:17" x14ac:dyDescent="0.25">
      <c r="F516" s="199"/>
      <c r="G516" s="199"/>
      <c r="H516" s="199"/>
      <c r="I516" s="199"/>
      <c r="J516" s="199"/>
      <c r="K516" s="199"/>
      <c r="L516" s="199"/>
      <c r="M516" s="199"/>
      <c r="N516" s="199"/>
      <c r="O516" s="199"/>
      <c r="P516" s="199"/>
      <c r="Q516" s="199"/>
    </row>
    <row r="517" spans="6:17" x14ac:dyDescent="0.25">
      <c r="F517" s="199"/>
      <c r="G517" s="199"/>
      <c r="H517" s="199"/>
      <c r="I517" s="199"/>
      <c r="J517" s="199"/>
      <c r="K517" s="199"/>
      <c r="L517" s="199"/>
      <c r="M517" s="199"/>
      <c r="N517" s="199"/>
      <c r="O517" s="199"/>
      <c r="P517" s="199"/>
      <c r="Q517" s="199"/>
    </row>
    <row r="518" spans="6:17" x14ac:dyDescent="0.25">
      <c r="F518" s="199"/>
      <c r="G518" s="199"/>
      <c r="H518" s="199"/>
      <c r="I518" s="199"/>
      <c r="J518" s="199"/>
      <c r="K518" s="199"/>
      <c r="L518" s="199"/>
      <c r="M518" s="199"/>
      <c r="N518" s="199"/>
      <c r="O518" s="199"/>
      <c r="P518" s="199"/>
      <c r="Q518" s="199"/>
    </row>
    <row r="519" spans="6:17" x14ac:dyDescent="0.25">
      <c r="F519" s="199"/>
      <c r="G519" s="199"/>
      <c r="H519" s="199"/>
      <c r="I519" s="199"/>
      <c r="J519" s="199"/>
      <c r="K519" s="199"/>
      <c r="L519" s="199"/>
      <c r="M519" s="199"/>
      <c r="N519" s="199"/>
      <c r="O519" s="199"/>
      <c r="P519" s="199"/>
      <c r="Q519" s="199"/>
    </row>
    <row r="520" spans="6:17" x14ac:dyDescent="0.25">
      <c r="F520" s="199"/>
      <c r="G520" s="199"/>
      <c r="H520" s="199"/>
      <c r="I520" s="199"/>
      <c r="J520" s="199"/>
      <c r="K520" s="199"/>
      <c r="L520" s="199"/>
      <c r="M520" s="199"/>
      <c r="N520" s="199"/>
      <c r="O520" s="199"/>
      <c r="P520" s="199"/>
      <c r="Q520" s="199"/>
    </row>
    <row r="521" spans="6:17" x14ac:dyDescent="0.25">
      <c r="F521" s="199"/>
      <c r="G521" s="199"/>
      <c r="H521" s="199"/>
      <c r="I521" s="199"/>
      <c r="J521" s="199"/>
      <c r="K521" s="199"/>
      <c r="L521" s="199"/>
      <c r="M521" s="199"/>
      <c r="N521" s="199"/>
      <c r="O521" s="199"/>
      <c r="P521" s="199"/>
      <c r="Q521" s="199"/>
    </row>
    <row r="522" spans="6:17" x14ac:dyDescent="0.25">
      <c r="F522" s="199"/>
      <c r="G522" s="199"/>
      <c r="H522" s="199"/>
      <c r="I522" s="199"/>
      <c r="J522" s="199"/>
      <c r="K522" s="199"/>
      <c r="L522" s="199"/>
      <c r="M522" s="199"/>
      <c r="N522" s="199"/>
      <c r="O522" s="199"/>
      <c r="P522" s="199"/>
      <c r="Q522" s="199"/>
    </row>
    <row r="523" spans="6:17" x14ac:dyDescent="0.25">
      <c r="F523" s="199"/>
      <c r="G523" s="199"/>
      <c r="H523" s="199"/>
      <c r="I523" s="199"/>
      <c r="J523" s="199"/>
      <c r="K523" s="199"/>
      <c r="L523" s="199"/>
      <c r="M523" s="199"/>
      <c r="N523" s="199"/>
      <c r="O523" s="199"/>
      <c r="P523" s="199"/>
      <c r="Q523" s="199"/>
    </row>
    <row r="524" spans="6:17" x14ac:dyDescent="0.25">
      <c r="F524" s="199"/>
      <c r="G524" s="199"/>
      <c r="H524" s="199"/>
      <c r="I524" s="199"/>
      <c r="J524" s="199"/>
      <c r="K524" s="199"/>
      <c r="L524" s="199"/>
      <c r="M524" s="199"/>
      <c r="N524" s="199"/>
      <c r="O524" s="199"/>
      <c r="P524" s="199"/>
      <c r="Q524" s="199"/>
    </row>
    <row r="525" spans="6:17" x14ac:dyDescent="0.25">
      <c r="F525" s="199"/>
      <c r="G525" s="199"/>
      <c r="H525" s="199"/>
      <c r="I525" s="199"/>
      <c r="J525" s="199"/>
      <c r="K525" s="199"/>
      <c r="L525" s="199"/>
      <c r="M525" s="199"/>
      <c r="N525" s="199"/>
      <c r="O525" s="199"/>
      <c r="P525" s="199"/>
      <c r="Q525" s="199"/>
    </row>
    <row r="526" spans="6:17" x14ac:dyDescent="0.25">
      <c r="F526" s="199"/>
      <c r="G526" s="199"/>
      <c r="H526" s="199"/>
      <c r="I526" s="199"/>
      <c r="J526" s="199"/>
      <c r="K526" s="199"/>
      <c r="L526" s="199"/>
      <c r="M526" s="199"/>
      <c r="N526" s="199"/>
      <c r="O526" s="199"/>
      <c r="P526" s="199"/>
      <c r="Q526" s="199"/>
    </row>
    <row r="527" spans="6:17" x14ac:dyDescent="0.25">
      <c r="F527" s="199"/>
      <c r="G527" s="199"/>
      <c r="H527" s="199"/>
      <c r="I527" s="199"/>
      <c r="J527" s="199"/>
      <c r="K527" s="199"/>
      <c r="L527" s="199"/>
      <c r="M527" s="199"/>
      <c r="N527" s="199"/>
      <c r="O527" s="199"/>
      <c r="P527" s="199"/>
      <c r="Q527" s="199"/>
    </row>
    <row r="528" spans="6:17" x14ac:dyDescent="0.25">
      <c r="F528" s="199"/>
      <c r="G528" s="199"/>
      <c r="H528" s="199"/>
      <c r="I528" s="199"/>
      <c r="J528" s="199"/>
      <c r="K528" s="199"/>
      <c r="L528" s="199"/>
      <c r="M528" s="199"/>
      <c r="N528" s="199"/>
      <c r="O528" s="199"/>
      <c r="P528" s="199"/>
      <c r="Q528" s="199"/>
    </row>
    <row r="529" spans="6:17" x14ac:dyDescent="0.25">
      <c r="F529" s="199"/>
      <c r="G529" s="199"/>
      <c r="H529" s="199"/>
      <c r="I529" s="199"/>
      <c r="J529" s="199"/>
      <c r="K529" s="199"/>
      <c r="L529" s="199"/>
      <c r="M529" s="199"/>
      <c r="N529" s="199"/>
      <c r="O529" s="199"/>
      <c r="P529" s="199"/>
      <c r="Q529" s="199"/>
    </row>
    <row r="530" spans="6:17" x14ac:dyDescent="0.25">
      <c r="F530" s="199"/>
      <c r="G530" s="199"/>
      <c r="H530" s="199"/>
      <c r="I530" s="199"/>
      <c r="J530" s="199"/>
      <c r="K530" s="199"/>
      <c r="L530" s="199"/>
      <c r="M530" s="199"/>
      <c r="N530" s="199"/>
      <c r="O530" s="199"/>
      <c r="P530" s="199"/>
      <c r="Q530" s="199"/>
    </row>
    <row r="531" spans="6:17" x14ac:dyDescent="0.25">
      <c r="F531" s="199"/>
      <c r="G531" s="199"/>
      <c r="H531" s="199"/>
      <c r="I531" s="199"/>
      <c r="J531" s="199"/>
      <c r="K531" s="199"/>
      <c r="L531" s="199"/>
      <c r="M531" s="199"/>
      <c r="N531" s="199"/>
      <c r="O531" s="199"/>
      <c r="P531" s="199"/>
      <c r="Q531" s="199"/>
    </row>
    <row r="532" spans="6:17" x14ac:dyDescent="0.25">
      <c r="F532" s="199"/>
      <c r="G532" s="199"/>
      <c r="H532" s="199"/>
      <c r="I532" s="199"/>
      <c r="J532" s="199"/>
      <c r="K532" s="199"/>
      <c r="L532" s="199"/>
      <c r="M532" s="199"/>
      <c r="N532" s="199"/>
      <c r="O532" s="199"/>
      <c r="P532" s="199"/>
      <c r="Q532" s="199"/>
    </row>
    <row r="533" spans="6:17" x14ac:dyDescent="0.25">
      <c r="F533" s="199"/>
      <c r="G533" s="199"/>
      <c r="H533" s="199"/>
      <c r="I533" s="199"/>
      <c r="J533" s="199"/>
      <c r="K533" s="199"/>
      <c r="L533" s="199"/>
      <c r="M533" s="199"/>
      <c r="N533" s="199"/>
      <c r="O533" s="199"/>
      <c r="P533" s="199"/>
      <c r="Q533" s="199"/>
    </row>
    <row r="534" spans="6:17" x14ac:dyDescent="0.25">
      <c r="F534" s="199"/>
      <c r="G534" s="199"/>
      <c r="H534" s="199"/>
      <c r="I534" s="199"/>
      <c r="J534" s="199"/>
      <c r="K534" s="199"/>
      <c r="L534" s="199"/>
      <c r="M534" s="199"/>
      <c r="N534" s="199"/>
      <c r="O534" s="199"/>
      <c r="P534" s="199"/>
      <c r="Q534" s="199"/>
    </row>
    <row r="535" spans="6:17" x14ac:dyDescent="0.25">
      <c r="F535" s="199"/>
      <c r="G535" s="199"/>
      <c r="H535" s="199"/>
      <c r="I535" s="199"/>
      <c r="J535" s="199"/>
      <c r="K535" s="199"/>
      <c r="L535" s="199"/>
      <c r="M535" s="199"/>
      <c r="N535" s="199"/>
      <c r="O535" s="199"/>
      <c r="P535" s="199"/>
      <c r="Q535" s="199"/>
    </row>
    <row r="536" spans="6:17" x14ac:dyDescent="0.25">
      <c r="F536" s="199"/>
      <c r="G536" s="199"/>
      <c r="H536" s="199"/>
      <c r="I536" s="199"/>
      <c r="J536" s="199"/>
      <c r="K536" s="199"/>
      <c r="L536" s="199"/>
      <c r="M536" s="199"/>
      <c r="N536" s="199"/>
      <c r="O536" s="199"/>
      <c r="P536" s="199"/>
      <c r="Q536" s="199"/>
    </row>
    <row r="537" spans="6:17" x14ac:dyDescent="0.25">
      <c r="F537" s="199"/>
      <c r="G537" s="199"/>
      <c r="H537" s="199"/>
      <c r="I537" s="199"/>
      <c r="J537" s="199"/>
      <c r="K537" s="199"/>
      <c r="L537" s="199"/>
      <c r="M537" s="199"/>
      <c r="N537" s="199"/>
      <c r="O537" s="199"/>
      <c r="P537" s="199"/>
      <c r="Q537" s="199"/>
    </row>
    <row r="538" spans="6:17" x14ac:dyDescent="0.25">
      <c r="F538" s="199"/>
      <c r="G538" s="199"/>
      <c r="H538" s="199"/>
      <c r="I538" s="199"/>
      <c r="J538" s="199"/>
      <c r="K538" s="199"/>
      <c r="L538" s="199"/>
      <c r="M538" s="199"/>
      <c r="N538" s="199"/>
      <c r="O538" s="199"/>
      <c r="P538" s="199"/>
      <c r="Q538" s="199"/>
    </row>
    <row r="539" spans="6:17" x14ac:dyDescent="0.25">
      <c r="F539" s="199"/>
      <c r="G539" s="199"/>
      <c r="H539" s="199"/>
      <c r="I539" s="199"/>
      <c r="J539" s="199"/>
      <c r="K539" s="199"/>
      <c r="L539" s="199"/>
      <c r="M539" s="199"/>
      <c r="N539" s="199"/>
      <c r="O539" s="199"/>
      <c r="P539" s="199"/>
      <c r="Q539" s="199"/>
    </row>
    <row r="540" spans="6:17" x14ac:dyDescent="0.25">
      <c r="F540" s="199"/>
      <c r="G540" s="199"/>
      <c r="H540" s="199"/>
      <c r="I540" s="199"/>
      <c r="J540" s="199"/>
      <c r="K540" s="199"/>
      <c r="L540" s="199"/>
      <c r="M540" s="199"/>
      <c r="N540" s="199"/>
      <c r="O540" s="199"/>
      <c r="P540" s="199"/>
      <c r="Q540" s="199"/>
    </row>
    <row r="541" spans="6:17" x14ac:dyDescent="0.25">
      <c r="F541" s="199"/>
      <c r="G541" s="199"/>
      <c r="H541" s="199"/>
      <c r="I541" s="199"/>
      <c r="J541" s="199"/>
      <c r="K541" s="199"/>
      <c r="L541" s="199"/>
      <c r="M541" s="199"/>
      <c r="N541" s="199"/>
      <c r="O541" s="199"/>
      <c r="P541" s="199"/>
      <c r="Q541" s="199"/>
    </row>
    <row r="542" spans="6:17" x14ac:dyDescent="0.25">
      <c r="F542" s="199"/>
      <c r="G542" s="199"/>
      <c r="H542" s="199"/>
      <c r="I542" s="199"/>
      <c r="J542" s="199"/>
      <c r="K542" s="199"/>
      <c r="L542" s="199"/>
      <c r="M542" s="199"/>
      <c r="N542" s="199"/>
      <c r="O542" s="199"/>
      <c r="P542" s="199"/>
      <c r="Q542" s="199"/>
    </row>
    <row r="543" spans="6:17" x14ac:dyDescent="0.25">
      <c r="F543" s="199"/>
      <c r="G543" s="199"/>
      <c r="H543" s="199"/>
      <c r="I543" s="199"/>
      <c r="J543" s="199"/>
      <c r="K543" s="199"/>
      <c r="L543" s="199"/>
      <c r="M543" s="199"/>
      <c r="N543" s="199"/>
      <c r="O543" s="199"/>
      <c r="P543" s="199"/>
      <c r="Q543" s="199"/>
    </row>
    <row r="544" spans="6:17" x14ac:dyDescent="0.25">
      <c r="F544" s="199"/>
      <c r="G544" s="199"/>
      <c r="H544" s="199"/>
      <c r="I544" s="199"/>
      <c r="J544" s="199"/>
      <c r="K544" s="199"/>
      <c r="L544" s="199"/>
      <c r="M544" s="199"/>
      <c r="N544" s="199"/>
      <c r="O544" s="199"/>
      <c r="P544" s="199"/>
      <c r="Q544" s="199"/>
    </row>
    <row r="545" spans="6:17" x14ac:dyDescent="0.25">
      <c r="F545" s="199"/>
      <c r="G545" s="199"/>
      <c r="H545" s="199"/>
      <c r="I545" s="199"/>
      <c r="J545" s="199"/>
      <c r="K545" s="199"/>
      <c r="L545" s="199"/>
      <c r="M545" s="199"/>
      <c r="N545" s="199"/>
      <c r="O545" s="199"/>
      <c r="P545" s="199"/>
      <c r="Q545" s="199"/>
    </row>
    <row r="546" spans="6:17" x14ac:dyDescent="0.25">
      <c r="F546" s="199"/>
      <c r="G546" s="199"/>
      <c r="H546" s="199"/>
      <c r="I546" s="199"/>
      <c r="J546" s="199"/>
      <c r="K546" s="199"/>
      <c r="L546" s="199"/>
      <c r="M546" s="199"/>
      <c r="N546" s="199"/>
      <c r="O546" s="199"/>
      <c r="P546" s="199"/>
      <c r="Q546" s="199"/>
    </row>
    <row r="547" spans="6:17" x14ac:dyDescent="0.25">
      <c r="F547" s="199"/>
      <c r="G547" s="199"/>
      <c r="H547" s="199"/>
      <c r="I547" s="199"/>
      <c r="J547" s="199"/>
      <c r="K547" s="199"/>
      <c r="L547" s="199"/>
      <c r="M547" s="199"/>
      <c r="N547" s="199"/>
      <c r="O547" s="199"/>
      <c r="P547" s="199"/>
      <c r="Q547" s="199"/>
    </row>
    <row r="548" spans="6:17" x14ac:dyDescent="0.25">
      <c r="F548" s="199"/>
      <c r="G548" s="199"/>
      <c r="H548" s="199"/>
      <c r="I548" s="199"/>
      <c r="J548" s="199"/>
      <c r="K548" s="199"/>
      <c r="L548" s="199"/>
      <c r="M548" s="199"/>
      <c r="N548" s="199"/>
      <c r="O548" s="199"/>
      <c r="P548" s="199"/>
      <c r="Q548" s="199"/>
    </row>
    <row r="549" spans="6:17" x14ac:dyDescent="0.25">
      <c r="F549" s="199"/>
      <c r="G549" s="199"/>
      <c r="H549" s="199"/>
      <c r="I549" s="199"/>
      <c r="J549" s="199"/>
      <c r="K549" s="199"/>
      <c r="L549" s="199"/>
      <c r="M549" s="199"/>
      <c r="N549" s="199"/>
      <c r="O549" s="199"/>
      <c r="P549" s="199"/>
      <c r="Q549" s="199"/>
    </row>
    <row r="550" spans="6:17" x14ac:dyDescent="0.25">
      <c r="F550" s="199"/>
      <c r="G550" s="199"/>
      <c r="H550" s="199"/>
      <c r="I550" s="199"/>
      <c r="J550" s="199"/>
      <c r="K550" s="199"/>
      <c r="L550" s="199"/>
      <c r="M550" s="199"/>
      <c r="N550" s="199"/>
      <c r="O550" s="199"/>
      <c r="P550" s="199"/>
      <c r="Q550" s="199"/>
    </row>
    <row r="551" spans="6:17" x14ac:dyDescent="0.25">
      <c r="F551" s="199"/>
      <c r="G551" s="199"/>
      <c r="H551" s="199"/>
      <c r="I551" s="199"/>
      <c r="J551" s="199"/>
      <c r="K551" s="199"/>
      <c r="L551" s="199"/>
      <c r="M551" s="199"/>
      <c r="N551" s="199"/>
      <c r="O551" s="199"/>
      <c r="P551" s="199"/>
      <c r="Q551" s="199"/>
    </row>
    <row r="552" spans="6:17" x14ac:dyDescent="0.25">
      <c r="F552" s="199"/>
      <c r="G552" s="199"/>
      <c r="H552" s="199"/>
      <c r="I552" s="199"/>
      <c r="J552" s="199"/>
      <c r="K552" s="199"/>
      <c r="L552" s="199"/>
      <c r="M552" s="199"/>
      <c r="N552" s="199"/>
      <c r="O552" s="199"/>
      <c r="P552" s="199"/>
      <c r="Q552" s="199"/>
    </row>
    <row r="553" spans="6:17" x14ac:dyDescent="0.25">
      <c r="F553" s="199"/>
      <c r="G553" s="199"/>
      <c r="H553" s="199"/>
      <c r="I553" s="199"/>
      <c r="J553" s="199"/>
      <c r="K553" s="199"/>
      <c r="L553" s="199"/>
      <c r="M553" s="199"/>
      <c r="N553" s="199"/>
      <c r="O553" s="199"/>
      <c r="P553" s="199"/>
      <c r="Q553" s="199"/>
    </row>
    <row r="554" spans="6:17" x14ac:dyDescent="0.25">
      <c r="F554" s="199"/>
      <c r="G554" s="199"/>
      <c r="H554" s="199"/>
      <c r="I554" s="199"/>
      <c r="J554" s="199"/>
      <c r="K554" s="199"/>
      <c r="L554" s="199"/>
      <c r="M554" s="199"/>
      <c r="N554" s="199"/>
      <c r="O554" s="199"/>
      <c r="P554" s="199"/>
      <c r="Q554" s="199"/>
    </row>
    <row r="555" spans="6:17" x14ac:dyDescent="0.25">
      <c r="F555" s="199"/>
      <c r="G555" s="199"/>
      <c r="H555" s="199"/>
      <c r="I555" s="199"/>
      <c r="J555" s="199"/>
      <c r="K555" s="199"/>
      <c r="L555" s="199"/>
      <c r="M555" s="199"/>
      <c r="N555" s="199"/>
      <c r="O555" s="199"/>
      <c r="P555" s="199"/>
      <c r="Q555" s="199"/>
    </row>
    <row r="556" spans="6:17" x14ac:dyDescent="0.25">
      <c r="F556" s="199"/>
      <c r="G556" s="199"/>
      <c r="H556" s="199"/>
      <c r="I556" s="199"/>
      <c r="J556" s="199"/>
      <c r="K556" s="199"/>
      <c r="L556" s="199"/>
      <c r="M556" s="199"/>
      <c r="N556" s="199"/>
      <c r="O556" s="199"/>
      <c r="P556" s="199"/>
      <c r="Q556" s="199"/>
    </row>
    <row r="557" spans="6:17" x14ac:dyDescent="0.25">
      <c r="F557" s="199"/>
      <c r="G557" s="199"/>
      <c r="H557" s="199"/>
      <c r="I557" s="199"/>
      <c r="J557" s="199"/>
      <c r="K557" s="199"/>
      <c r="L557" s="199"/>
      <c r="M557" s="199"/>
      <c r="N557" s="199"/>
      <c r="O557" s="199"/>
      <c r="P557" s="199"/>
      <c r="Q557" s="199"/>
    </row>
    <row r="558" spans="6:17" x14ac:dyDescent="0.25">
      <c r="F558" s="199"/>
      <c r="G558" s="199"/>
      <c r="H558" s="199"/>
      <c r="I558" s="199"/>
      <c r="J558" s="199"/>
      <c r="K558" s="199"/>
      <c r="L558" s="199"/>
      <c r="M558" s="199"/>
      <c r="N558" s="199"/>
      <c r="O558" s="199"/>
      <c r="P558" s="199"/>
      <c r="Q558" s="199"/>
    </row>
    <row r="559" spans="6:17" x14ac:dyDescent="0.25">
      <c r="F559" s="199"/>
      <c r="G559" s="199"/>
      <c r="H559" s="199"/>
      <c r="I559" s="199"/>
      <c r="J559" s="199"/>
      <c r="K559" s="199"/>
      <c r="L559" s="199"/>
      <c r="M559" s="199"/>
      <c r="N559" s="199"/>
      <c r="O559" s="199"/>
      <c r="P559" s="199"/>
      <c r="Q559" s="199"/>
    </row>
    <row r="560" spans="6:17" x14ac:dyDescent="0.25">
      <c r="F560" s="199"/>
      <c r="G560" s="199"/>
      <c r="H560" s="199"/>
      <c r="I560" s="199"/>
      <c r="J560" s="199"/>
      <c r="K560" s="199"/>
      <c r="L560" s="199"/>
      <c r="M560" s="199"/>
      <c r="N560" s="199"/>
      <c r="O560" s="199"/>
      <c r="P560" s="199"/>
      <c r="Q560" s="199"/>
    </row>
    <row r="561" spans="6:17" x14ac:dyDescent="0.25">
      <c r="F561" s="199"/>
      <c r="G561" s="199"/>
      <c r="H561" s="199"/>
      <c r="I561" s="199"/>
      <c r="J561" s="199"/>
      <c r="K561" s="199"/>
      <c r="L561" s="199"/>
      <c r="M561" s="199"/>
      <c r="N561" s="199"/>
      <c r="O561" s="199"/>
      <c r="P561" s="199"/>
      <c r="Q561" s="199"/>
    </row>
    <row r="562" spans="6:17" x14ac:dyDescent="0.25">
      <c r="F562" s="199"/>
      <c r="G562" s="199"/>
      <c r="H562" s="199"/>
      <c r="I562" s="199"/>
      <c r="J562" s="199"/>
      <c r="K562" s="199"/>
      <c r="L562" s="199"/>
      <c r="M562" s="199"/>
      <c r="N562" s="199"/>
      <c r="O562" s="199"/>
      <c r="P562" s="199"/>
      <c r="Q562" s="199"/>
    </row>
    <row r="563" spans="6:17" x14ac:dyDescent="0.25">
      <c r="F563" s="199"/>
      <c r="G563" s="199"/>
      <c r="H563" s="199"/>
      <c r="I563" s="199"/>
      <c r="J563" s="199"/>
      <c r="K563" s="199"/>
      <c r="L563" s="199"/>
      <c r="M563" s="199"/>
      <c r="N563" s="199"/>
      <c r="O563" s="199"/>
      <c r="P563" s="199"/>
      <c r="Q563" s="199"/>
    </row>
    <row r="564" spans="6:17" x14ac:dyDescent="0.25">
      <c r="F564" s="199"/>
      <c r="G564" s="199"/>
      <c r="H564" s="199"/>
      <c r="I564" s="199"/>
      <c r="J564" s="199"/>
      <c r="K564" s="199"/>
      <c r="L564" s="199"/>
      <c r="M564" s="199"/>
      <c r="N564" s="199"/>
      <c r="O564" s="199"/>
      <c r="P564" s="199"/>
      <c r="Q564" s="199"/>
    </row>
    <row r="565" spans="6:17" x14ac:dyDescent="0.25">
      <c r="F565" s="199"/>
      <c r="G565" s="199"/>
      <c r="H565" s="199"/>
      <c r="I565" s="199"/>
      <c r="J565" s="199"/>
      <c r="K565" s="199"/>
      <c r="L565" s="199"/>
      <c r="M565" s="199"/>
      <c r="N565" s="199"/>
      <c r="O565" s="199"/>
      <c r="P565" s="199"/>
      <c r="Q565" s="199"/>
    </row>
    <row r="566" spans="6:17" x14ac:dyDescent="0.25">
      <c r="F566" s="199"/>
      <c r="G566" s="199"/>
      <c r="H566" s="199"/>
      <c r="I566" s="199"/>
      <c r="J566" s="199"/>
      <c r="K566" s="199"/>
      <c r="L566" s="199"/>
      <c r="M566" s="199"/>
      <c r="N566" s="199"/>
      <c r="O566" s="199"/>
      <c r="P566" s="199"/>
      <c r="Q566" s="199"/>
    </row>
    <row r="567" spans="6:17" x14ac:dyDescent="0.25">
      <c r="F567" s="199"/>
      <c r="G567" s="199"/>
      <c r="H567" s="199"/>
      <c r="I567" s="199"/>
      <c r="J567" s="199"/>
      <c r="K567" s="199"/>
      <c r="L567" s="199"/>
      <c r="M567" s="199"/>
      <c r="N567" s="199"/>
      <c r="O567" s="199"/>
      <c r="P567" s="199"/>
      <c r="Q567" s="199"/>
    </row>
    <row r="568" spans="6:17" x14ac:dyDescent="0.25">
      <c r="F568" s="199"/>
      <c r="G568" s="199"/>
      <c r="H568" s="199"/>
      <c r="I568" s="199"/>
      <c r="J568" s="199"/>
      <c r="K568" s="199"/>
      <c r="L568" s="199"/>
      <c r="M568" s="199"/>
      <c r="N568" s="199"/>
      <c r="O568" s="199"/>
      <c r="P568" s="199"/>
      <c r="Q568" s="199"/>
    </row>
    <row r="569" spans="6:17" x14ac:dyDescent="0.25">
      <c r="F569" s="199"/>
      <c r="G569" s="199"/>
      <c r="H569" s="199"/>
      <c r="I569" s="199"/>
      <c r="J569" s="199"/>
      <c r="K569" s="199"/>
      <c r="L569" s="199"/>
      <c r="M569" s="199"/>
      <c r="N569" s="199"/>
      <c r="O569" s="199"/>
      <c r="P569" s="199"/>
      <c r="Q569" s="199"/>
    </row>
    <row r="570" spans="6:17" x14ac:dyDescent="0.25">
      <c r="F570" s="199"/>
      <c r="G570" s="199"/>
      <c r="H570" s="199"/>
      <c r="I570" s="199"/>
      <c r="J570" s="199"/>
      <c r="K570" s="199"/>
      <c r="L570" s="199"/>
      <c r="M570" s="199"/>
      <c r="N570" s="199"/>
      <c r="O570" s="199"/>
      <c r="P570" s="199"/>
      <c r="Q570" s="199"/>
    </row>
    <row r="571" spans="6:17" x14ac:dyDescent="0.25">
      <c r="F571" s="199"/>
      <c r="G571" s="199"/>
      <c r="H571" s="199"/>
      <c r="I571" s="199"/>
      <c r="J571" s="199"/>
      <c r="K571" s="199"/>
      <c r="L571" s="199"/>
      <c r="M571" s="199"/>
      <c r="N571" s="199"/>
      <c r="O571" s="199"/>
      <c r="P571" s="199"/>
      <c r="Q571" s="199"/>
    </row>
    <row r="572" spans="6:17" x14ac:dyDescent="0.25">
      <c r="F572" s="199"/>
      <c r="G572" s="199"/>
      <c r="H572" s="199"/>
      <c r="I572" s="199"/>
      <c r="J572" s="199"/>
      <c r="K572" s="199"/>
      <c r="L572" s="199"/>
      <c r="M572" s="199"/>
      <c r="N572" s="199"/>
      <c r="O572" s="199"/>
      <c r="P572" s="199"/>
      <c r="Q572" s="199"/>
    </row>
    <row r="573" spans="6:17" x14ac:dyDescent="0.25">
      <c r="F573" s="199"/>
      <c r="G573" s="199"/>
      <c r="H573" s="199"/>
      <c r="I573" s="199"/>
      <c r="J573" s="199"/>
      <c r="K573" s="199"/>
      <c r="L573" s="199"/>
      <c r="M573" s="199"/>
      <c r="N573" s="199"/>
      <c r="O573" s="199"/>
      <c r="P573" s="199"/>
      <c r="Q573" s="199"/>
    </row>
    <row r="574" spans="6:17" x14ac:dyDescent="0.25">
      <c r="F574" s="199"/>
      <c r="G574" s="199"/>
      <c r="H574" s="199"/>
      <c r="I574" s="199"/>
      <c r="J574" s="199"/>
      <c r="K574" s="199"/>
      <c r="L574" s="199"/>
      <c r="M574" s="199"/>
      <c r="N574" s="199"/>
      <c r="O574" s="199"/>
      <c r="P574" s="199"/>
      <c r="Q574" s="199"/>
    </row>
    <row r="575" spans="6:17" x14ac:dyDescent="0.25">
      <c r="F575" s="199"/>
      <c r="G575" s="199"/>
      <c r="H575" s="199"/>
      <c r="I575" s="199"/>
      <c r="J575" s="199"/>
      <c r="K575" s="199"/>
      <c r="L575" s="199"/>
      <c r="M575" s="199"/>
      <c r="N575" s="199"/>
      <c r="O575" s="199"/>
      <c r="P575" s="199"/>
      <c r="Q575" s="199"/>
    </row>
    <row r="576" spans="6:17" x14ac:dyDescent="0.25">
      <c r="F576" s="199"/>
      <c r="G576" s="199"/>
      <c r="H576" s="199"/>
      <c r="I576" s="199"/>
      <c r="J576" s="199"/>
      <c r="K576" s="199"/>
      <c r="L576" s="199"/>
      <c r="M576" s="199"/>
      <c r="N576" s="199"/>
      <c r="O576" s="199"/>
      <c r="P576" s="199"/>
      <c r="Q576" s="199"/>
    </row>
    <row r="577" spans="6:17" x14ac:dyDescent="0.25">
      <c r="F577" s="199"/>
      <c r="G577" s="199"/>
      <c r="H577" s="199"/>
      <c r="I577" s="199"/>
      <c r="J577" s="199"/>
      <c r="K577" s="199"/>
      <c r="L577" s="199"/>
      <c r="M577" s="199"/>
      <c r="N577" s="199"/>
      <c r="O577" s="199"/>
      <c r="P577" s="199"/>
      <c r="Q577" s="199"/>
    </row>
    <row r="578" spans="6:17" x14ac:dyDescent="0.25">
      <c r="F578" s="199"/>
      <c r="G578" s="199"/>
      <c r="H578" s="199"/>
      <c r="I578" s="199"/>
      <c r="J578" s="199"/>
      <c r="K578" s="199"/>
      <c r="L578" s="199"/>
      <c r="M578" s="199"/>
      <c r="N578" s="199"/>
      <c r="O578" s="199"/>
      <c r="P578" s="199"/>
      <c r="Q578" s="199"/>
    </row>
    <row r="579" spans="6:17" x14ac:dyDescent="0.25">
      <c r="F579" s="199"/>
      <c r="G579" s="199"/>
      <c r="H579" s="199"/>
      <c r="I579" s="199"/>
      <c r="J579" s="199"/>
      <c r="K579" s="199"/>
      <c r="L579" s="199"/>
      <c r="M579" s="199"/>
      <c r="N579" s="199"/>
      <c r="O579" s="199"/>
      <c r="P579" s="199"/>
      <c r="Q579" s="199"/>
    </row>
    <row r="580" spans="6:17" x14ac:dyDescent="0.25">
      <c r="F580" s="199"/>
      <c r="G580" s="199"/>
      <c r="H580" s="199"/>
      <c r="I580" s="199"/>
      <c r="J580" s="199"/>
      <c r="K580" s="199"/>
      <c r="L580" s="199"/>
      <c r="M580" s="199"/>
      <c r="N580" s="199"/>
      <c r="O580" s="199"/>
      <c r="P580" s="199"/>
      <c r="Q580" s="199"/>
    </row>
    <row r="581" spans="6:17" x14ac:dyDescent="0.25">
      <c r="F581" s="199"/>
      <c r="G581" s="199"/>
      <c r="H581" s="199"/>
      <c r="I581" s="199"/>
      <c r="J581" s="199"/>
      <c r="K581" s="199"/>
      <c r="L581" s="199"/>
      <c r="M581" s="199"/>
      <c r="N581" s="199"/>
      <c r="O581" s="199"/>
      <c r="P581" s="199"/>
      <c r="Q581" s="199"/>
    </row>
    <row r="582" spans="6:17" x14ac:dyDescent="0.25">
      <c r="F582" s="199"/>
      <c r="G582" s="199"/>
      <c r="H582" s="199"/>
      <c r="I582" s="199"/>
      <c r="J582" s="199"/>
      <c r="K582" s="199"/>
      <c r="L582" s="199"/>
      <c r="M582" s="199"/>
      <c r="N582" s="199"/>
      <c r="O582" s="199"/>
      <c r="P582" s="199"/>
      <c r="Q582" s="199"/>
    </row>
    <row r="583" spans="6:17" x14ac:dyDescent="0.25">
      <c r="F583" s="199"/>
      <c r="G583" s="199"/>
      <c r="H583" s="199"/>
      <c r="I583" s="199"/>
      <c r="J583" s="199"/>
      <c r="K583" s="199"/>
      <c r="L583" s="199"/>
      <c r="M583" s="199"/>
      <c r="N583" s="199"/>
      <c r="O583" s="199"/>
      <c r="P583" s="199"/>
      <c r="Q583" s="199"/>
    </row>
    <row r="584" spans="6:17" x14ac:dyDescent="0.25">
      <c r="F584" s="199"/>
      <c r="G584" s="199"/>
      <c r="H584" s="199"/>
      <c r="I584" s="199"/>
      <c r="J584" s="199"/>
      <c r="K584" s="199"/>
      <c r="L584" s="199"/>
      <c r="M584" s="199"/>
      <c r="N584" s="199"/>
      <c r="O584" s="199"/>
      <c r="P584" s="199"/>
      <c r="Q584" s="199"/>
    </row>
    <row r="585" spans="6:17" x14ac:dyDescent="0.25">
      <c r="F585" s="199"/>
      <c r="G585" s="199"/>
      <c r="H585" s="199"/>
      <c r="I585" s="199"/>
      <c r="J585" s="199"/>
      <c r="K585" s="199"/>
      <c r="L585" s="199"/>
      <c r="M585" s="199"/>
      <c r="N585" s="199"/>
      <c r="O585" s="199"/>
      <c r="P585" s="199"/>
      <c r="Q585" s="199"/>
    </row>
    <row r="586" spans="6:17" x14ac:dyDescent="0.25">
      <c r="F586" s="199"/>
      <c r="G586" s="199"/>
      <c r="H586" s="199"/>
      <c r="I586" s="199"/>
      <c r="J586" s="199"/>
      <c r="K586" s="199"/>
      <c r="L586" s="199"/>
      <c r="M586" s="199"/>
      <c r="N586" s="199"/>
      <c r="O586" s="199"/>
      <c r="P586" s="199"/>
      <c r="Q586" s="199"/>
    </row>
    <row r="587" spans="6:17" x14ac:dyDescent="0.25">
      <c r="F587" s="199"/>
      <c r="G587" s="199"/>
      <c r="H587" s="199"/>
      <c r="I587" s="199"/>
      <c r="J587" s="199"/>
      <c r="K587" s="199"/>
      <c r="L587" s="199"/>
      <c r="M587" s="199"/>
      <c r="N587" s="199"/>
      <c r="O587" s="199"/>
      <c r="P587" s="199"/>
      <c r="Q587" s="199"/>
    </row>
    <row r="588" spans="6:17" x14ac:dyDescent="0.25">
      <c r="F588" s="199"/>
      <c r="G588" s="199"/>
      <c r="H588" s="199"/>
      <c r="I588" s="199"/>
      <c r="J588" s="199"/>
      <c r="K588" s="199"/>
      <c r="L588" s="199"/>
      <c r="M588" s="199"/>
      <c r="N588" s="199"/>
      <c r="O588" s="199"/>
      <c r="P588" s="199"/>
      <c r="Q588" s="199"/>
    </row>
  </sheetData>
  <mergeCells count="31">
    <mergeCell ref="P377:Q377"/>
    <mergeCell ref="A380:B380"/>
    <mergeCell ref="A17:Q17"/>
    <mergeCell ref="A172:Q172"/>
    <mergeCell ref="A325:Q325"/>
    <mergeCell ref="A375:Q376"/>
    <mergeCell ref="A377:A378"/>
    <mergeCell ref="B377:B378"/>
    <mergeCell ref="C377:C378"/>
    <mergeCell ref="H377:I377"/>
    <mergeCell ref="J377:K377"/>
    <mergeCell ref="L377:M377"/>
    <mergeCell ref="F377:G377"/>
    <mergeCell ref="N377:O377"/>
    <mergeCell ref="A9:Q9"/>
    <mergeCell ref="A1:Q2"/>
    <mergeCell ref="A4:Q4"/>
    <mergeCell ref="A5:Q5"/>
    <mergeCell ref="A6:Q6"/>
    <mergeCell ref="A7:Q7"/>
    <mergeCell ref="A10:Q10"/>
    <mergeCell ref="A13:Q13"/>
    <mergeCell ref="A14:A15"/>
    <mergeCell ref="B14:B15"/>
    <mergeCell ref="C14:C15"/>
    <mergeCell ref="H14:I14"/>
    <mergeCell ref="J14:K14"/>
    <mergeCell ref="L14:M14"/>
    <mergeCell ref="P14:Q14"/>
    <mergeCell ref="F14:G14"/>
    <mergeCell ref="N14:O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Передвижная энергетика 1</vt:lpstr>
      <vt:lpstr>111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Людвиг Елизавета Борисовна</cp:lastModifiedBy>
  <cp:lastPrinted>2025-02-04T03:23:42Z</cp:lastPrinted>
  <dcterms:created xsi:type="dcterms:W3CDTF">2015-09-16T07:43:55Z</dcterms:created>
  <dcterms:modified xsi:type="dcterms:W3CDTF">2025-05-27T04:45:22Z</dcterms:modified>
</cp:coreProperties>
</file>